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ПЭО\2019 год\1-Ольга\к Протоколу 11 от 24.06.2019 г\"/>
    </mc:Choice>
  </mc:AlternateContent>
  <bookViews>
    <workbookView xWindow="0" yWindow="0" windowWidth="28800" windowHeight="11730"/>
  </bookViews>
  <sheets>
    <sheet name="прот.№11 Прил.12 Покварт." sheetId="5" r:id="rId1"/>
  </sheets>
  <definedNames>
    <definedName name="_xlnm.Print_Area" localSheetId="0">'прот.№11 Прил.12 Покварт.'!$A$1:$R$74</definedName>
  </definedNames>
  <calcPr calcId="162913"/>
</workbook>
</file>

<file path=xl/calcChain.xml><?xml version="1.0" encoding="utf-8"?>
<calcChain xmlns="http://schemas.openxmlformats.org/spreadsheetml/2006/main">
  <c r="P29" i="5" l="1"/>
  <c r="P43" i="5"/>
  <c r="K29" i="5"/>
  <c r="I29" i="5" s="1"/>
  <c r="K43" i="5"/>
  <c r="I43" i="5" s="1"/>
  <c r="N29" i="5"/>
  <c r="N43" i="5"/>
  <c r="D30" i="5" l="1"/>
  <c r="E30" i="5"/>
  <c r="F30" i="5"/>
  <c r="G30" i="5"/>
  <c r="H30" i="5"/>
  <c r="E31" i="5"/>
  <c r="F31" i="5"/>
  <c r="G31" i="5"/>
  <c r="H31" i="5"/>
  <c r="N31" i="5"/>
  <c r="D31" i="5" s="1"/>
  <c r="D32" i="5"/>
  <c r="E32" i="5"/>
  <c r="F32" i="5"/>
  <c r="G32" i="5"/>
  <c r="H32" i="5"/>
  <c r="D33" i="5"/>
  <c r="E33" i="5"/>
  <c r="F33" i="5"/>
  <c r="G33" i="5"/>
  <c r="H33" i="5"/>
  <c r="D34" i="5"/>
  <c r="E34" i="5"/>
  <c r="F34" i="5"/>
  <c r="G34" i="5"/>
  <c r="H34" i="5"/>
  <c r="D35" i="5"/>
  <c r="E35" i="5"/>
  <c r="F35" i="5"/>
  <c r="G35" i="5"/>
  <c r="H35" i="5"/>
  <c r="D36" i="5"/>
  <c r="E36" i="5"/>
  <c r="F36" i="5"/>
  <c r="G36" i="5"/>
  <c r="H36" i="5"/>
  <c r="D37" i="5"/>
  <c r="E37" i="5"/>
  <c r="F37" i="5"/>
  <c r="G37" i="5"/>
  <c r="H37" i="5"/>
  <c r="D38" i="5"/>
  <c r="E38" i="5"/>
  <c r="F38" i="5"/>
  <c r="G38" i="5"/>
  <c r="H38" i="5"/>
  <c r="D39" i="5"/>
  <c r="E39" i="5"/>
  <c r="F39" i="5"/>
  <c r="G39" i="5"/>
  <c r="H39" i="5"/>
  <c r="D40" i="5"/>
  <c r="E40" i="5"/>
  <c r="F40" i="5"/>
  <c r="G40" i="5"/>
  <c r="H40" i="5"/>
  <c r="D41" i="5"/>
  <c r="E41" i="5"/>
  <c r="G41" i="5"/>
  <c r="H41" i="5"/>
  <c r="K41" i="5"/>
  <c r="F41" i="5" s="1"/>
  <c r="P41" i="5"/>
  <c r="D42" i="5"/>
  <c r="E42" i="5"/>
  <c r="F42" i="5"/>
  <c r="G42" i="5"/>
  <c r="H42" i="5"/>
  <c r="R53" i="5" l="1"/>
  <c r="Q53" i="5"/>
  <c r="R50" i="5"/>
  <c r="Q50" i="5"/>
  <c r="M74" i="5" l="1"/>
  <c r="G13" i="5"/>
  <c r="H59" i="5"/>
  <c r="P59" i="5"/>
  <c r="K59" i="5"/>
  <c r="G45" i="5"/>
  <c r="H29" i="5"/>
  <c r="G29" i="5"/>
  <c r="H20" i="5"/>
  <c r="G20" i="5"/>
  <c r="N65" i="5"/>
  <c r="P65" i="5"/>
  <c r="I65" i="5"/>
  <c r="I74" i="5" s="1"/>
  <c r="K65" i="5"/>
  <c r="G14" i="5"/>
  <c r="G10" i="5"/>
  <c r="L74" i="5"/>
  <c r="N12" i="5"/>
  <c r="D12" i="5" s="1"/>
  <c r="N10" i="5"/>
  <c r="D10" i="5" s="1"/>
  <c r="D22" i="5"/>
  <c r="G43" i="5"/>
  <c r="D29" i="5"/>
  <c r="G69" i="5"/>
  <c r="E10" i="5"/>
  <c r="H10" i="5"/>
  <c r="D11" i="5"/>
  <c r="E11" i="5"/>
  <c r="F11" i="5"/>
  <c r="G11" i="5"/>
  <c r="H11" i="5"/>
  <c r="E12" i="5"/>
  <c r="F12" i="5"/>
  <c r="G12" i="5"/>
  <c r="D13" i="5"/>
  <c r="E13" i="5"/>
  <c r="F13" i="5"/>
  <c r="H13" i="5"/>
  <c r="D14" i="5"/>
  <c r="E14" i="5"/>
  <c r="H14" i="5"/>
  <c r="D15" i="5"/>
  <c r="E15" i="5"/>
  <c r="F15" i="5"/>
  <c r="G15" i="5"/>
  <c r="H15" i="5"/>
  <c r="D16" i="5"/>
  <c r="E16" i="5"/>
  <c r="F16" i="5"/>
  <c r="H16" i="5"/>
  <c r="D17" i="5"/>
  <c r="E17" i="5"/>
  <c r="F17" i="5"/>
  <c r="G17" i="5"/>
  <c r="H17" i="5"/>
  <c r="D18" i="5"/>
  <c r="E18" i="5"/>
  <c r="F18" i="5"/>
  <c r="H18" i="5"/>
  <c r="D19" i="5"/>
  <c r="E19" i="5"/>
  <c r="F19" i="5"/>
  <c r="G19" i="5"/>
  <c r="H19" i="5"/>
  <c r="D20" i="5"/>
  <c r="E20" i="5"/>
  <c r="D21" i="5"/>
  <c r="E21" i="5"/>
  <c r="F21" i="5"/>
  <c r="G21" i="5"/>
  <c r="H21" i="5"/>
  <c r="E22" i="5"/>
  <c r="F22" i="5"/>
  <c r="H22" i="5"/>
  <c r="D23" i="5"/>
  <c r="E23" i="5"/>
  <c r="F23" i="5"/>
  <c r="H23" i="5"/>
  <c r="D24" i="5"/>
  <c r="E24" i="5"/>
  <c r="F24" i="5"/>
  <c r="G24" i="5"/>
  <c r="H24" i="5"/>
  <c r="D25" i="5"/>
  <c r="E25" i="5"/>
  <c r="F25" i="5"/>
  <c r="G25" i="5"/>
  <c r="H25" i="5"/>
  <c r="D26" i="5"/>
  <c r="E26" i="5"/>
  <c r="F26" i="5"/>
  <c r="G26" i="5"/>
  <c r="H26" i="5"/>
  <c r="D27" i="5"/>
  <c r="E27" i="5"/>
  <c r="F27" i="5"/>
  <c r="G27" i="5"/>
  <c r="H27" i="5"/>
  <c r="D28" i="5"/>
  <c r="E28" i="5"/>
  <c r="F28" i="5"/>
  <c r="G28" i="5"/>
  <c r="H28" i="5"/>
  <c r="D43" i="5"/>
  <c r="E43" i="5"/>
  <c r="F43" i="5"/>
  <c r="H43" i="5"/>
  <c r="D44" i="5"/>
  <c r="E44" i="5"/>
  <c r="F44" i="5"/>
  <c r="G44" i="5"/>
  <c r="H44" i="5"/>
  <c r="D45" i="5"/>
  <c r="E45" i="5"/>
  <c r="H45" i="5"/>
  <c r="D46" i="5"/>
  <c r="E46" i="5"/>
  <c r="F46" i="5"/>
  <c r="G46" i="5"/>
  <c r="H46" i="5"/>
  <c r="D47" i="5"/>
  <c r="E47" i="5"/>
  <c r="F47" i="5"/>
  <c r="G47" i="5"/>
  <c r="H47" i="5"/>
  <c r="D48" i="5"/>
  <c r="E48" i="5"/>
  <c r="F48" i="5"/>
  <c r="G48" i="5"/>
  <c r="H48" i="5"/>
  <c r="D49" i="5"/>
  <c r="E49" i="5"/>
  <c r="F49" i="5"/>
  <c r="G49" i="5"/>
  <c r="H49" i="5"/>
  <c r="D50" i="5"/>
  <c r="E50" i="5"/>
  <c r="F50" i="5"/>
  <c r="G50" i="5"/>
  <c r="H50" i="5"/>
  <c r="D51" i="5"/>
  <c r="E51" i="5"/>
  <c r="F51" i="5"/>
  <c r="G51" i="5"/>
  <c r="H51" i="5"/>
  <c r="D52" i="5"/>
  <c r="E52" i="5"/>
  <c r="F52" i="5"/>
  <c r="G52" i="5"/>
  <c r="H52" i="5"/>
  <c r="D53" i="5"/>
  <c r="E53" i="5"/>
  <c r="F53" i="5"/>
  <c r="G53" i="5"/>
  <c r="H53" i="5"/>
  <c r="D54" i="5"/>
  <c r="E54" i="5"/>
  <c r="F54" i="5"/>
  <c r="G54" i="5"/>
  <c r="H54" i="5"/>
  <c r="D55" i="5"/>
  <c r="E55" i="5"/>
  <c r="F55" i="5"/>
  <c r="G55" i="5"/>
  <c r="H55" i="5"/>
  <c r="D56" i="5"/>
  <c r="E56" i="5"/>
  <c r="F56" i="5"/>
  <c r="G56" i="5"/>
  <c r="H56" i="5"/>
  <c r="D57" i="5"/>
  <c r="E57" i="5"/>
  <c r="F57" i="5"/>
  <c r="G57" i="5"/>
  <c r="H57" i="5"/>
  <c r="D58" i="5"/>
  <c r="E58" i="5"/>
  <c r="F58" i="5"/>
  <c r="G58" i="5"/>
  <c r="H58" i="5"/>
  <c r="D59" i="5"/>
  <c r="E59" i="5"/>
  <c r="D60" i="5"/>
  <c r="E60" i="5"/>
  <c r="F60" i="5"/>
  <c r="G60" i="5"/>
  <c r="H60" i="5"/>
  <c r="D61" i="5"/>
  <c r="E61" i="5"/>
  <c r="F61" i="5"/>
  <c r="G61" i="5"/>
  <c r="H61" i="5"/>
  <c r="D62" i="5"/>
  <c r="E62" i="5"/>
  <c r="F62" i="5"/>
  <c r="G62" i="5"/>
  <c r="H62" i="5"/>
  <c r="D63" i="5"/>
  <c r="E63" i="5"/>
  <c r="F63" i="5"/>
  <c r="G63" i="5"/>
  <c r="H63" i="5"/>
  <c r="D64" i="5"/>
  <c r="E64" i="5"/>
  <c r="F64" i="5"/>
  <c r="G64" i="5"/>
  <c r="H64" i="5"/>
  <c r="E65" i="5"/>
  <c r="G65" i="5"/>
  <c r="H65" i="5"/>
  <c r="D66" i="5"/>
  <c r="E66" i="5"/>
  <c r="F66" i="5"/>
  <c r="G66" i="5"/>
  <c r="H66" i="5"/>
  <c r="D67" i="5"/>
  <c r="E67" i="5"/>
  <c r="F67" i="5"/>
  <c r="G67" i="5"/>
  <c r="H67" i="5"/>
  <c r="D68" i="5"/>
  <c r="E68" i="5"/>
  <c r="F68" i="5"/>
  <c r="G68" i="5"/>
  <c r="H68" i="5"/>
  <c r="D69" i="5"/>
  <c r="D70" i="5"/>
  <c r="F70" i="5"/>
  <c r="D71" i="5"/>
  <c r="J71" i="5"/>
  <c r="O71" i="5"/>
  <c r="D72" i="5"/>
  <c r="E72" i="5"/>
  <c r="F72" i="5"/>
  <c r="G72" i="5"/>
  <c r="H72" i="5"/>
  <c r="D73" i="5"/>
  <c r="E73" i="5"/>
  <c r="F73" i="5"/>
  <c r="G73" i="5"/>
  <c r="H73" i="5"/>
  <c r="H70" i="5"/>
  <c r="G70" i="5"/>
  <c r="E69" i="5"/>
  <c r="E70" i="5"/>
  <c r="F71" i="5"/>
  <c r="F69" i="5"/>
  <c r="H69" i="5"/>
  <c r="G71" i="5"/>
  <c r="H71" i="5"/>
  <c r="J74" i="5" l="1"/>
  <c r="F59" i="5"/>
  <c r="N74" i="5"/>
  <c r="O74" i="5"/>
  <c r="D65" i="5"/>
  <c r="Q74" i="5"/>
  <c r="E71" i="5"/>
  <c r="G22" i="5"/>
  <c r="P74" i="5"/>
  <c r="E29" i="5"/>
  <c r="F65" i="5"/>
  <c r="F14" i="5"/>
  <c r="H12" i="5"/>
  <c r="F20" i="5"/>
  <c r="K74" i="5"/>
  <c r="F10" i="5"/>
  <c r="F29" i="5"/>
  <c r="R74" i="5"/>
  <c r="G59" i="5"/>
  <c r="G23" i="5"/>
  <c r="G18" i="5"/>
  <c r="G16" i="5"/>
  <c r="F45" i="5"/>
  <c r="F74" i="5" l="1"/>
  <c r="E74" i="5"/>
  <c r="D74" i="5"/>
  <c r="G74" i="5"/>
  <c r="H74" i="5"/>
</calcChain>
</file>

<file path=xl/sharedStrings.xml><?xml version="1.0" encoding="utf-8"?>
<sst xmlns="http://schemas.openxmlformats.org/spreadsheetml/2006/main" count="89" uniqueCount="80">
  <si>
    <t>к протоколу Комиссии по разработке ТП ОМС КБР</t>
  </si>
  <si>
    <t>/в рублях/</t>
  </si>
  <si>
    <t>Наименование учреждений</t>
  </si>
  <si>
    <t>В С Е Г О</t>
  </si>
  <si>
    <t xml:space="preserve">РЕСО-Мед </t>
  </si>
  <si>
    <t>январь-                    март</t>
  </si>
  <si>
    <t>апрель-                 июнь</t>
  </si>
  <si>
    <t>июль-сентябрь</t>
  </si>
  <si>
    <t>октябрь- декабрь</t>
  </si>
  <si>
    <t>ГБУЗ «Стоматологическая поликлиника» г.Баксан</t>
  </si>
  <si>
    <t>ГБУЗ «Центральная районная больница» Зольского  района</t>
  </si>
  <si>
    <t>ГБУЗ «Центральная районная больница» Майского  района</t>
  </si>
  <si>
    <t>ГБУЗ «Майская стоматологическая поликлиника»</t>
  </si>
  <si>
    <t>ГБУЗ "Центральная районная больница"           г. Прохладный</t>
  </si>
  <si>
    <t>ГБУЗ «Прохладненская стоматологическая поликлиника»</t>
  </si>
  <si>
    <t>ГБУЗ "Центральная районная больница" Терского  района</t>
  </si>
  <si>
    <t>ГБУЗ «Стоматологическая поликлиника» г. Терек</t>
  </si>
  <si>
    <t>ГБУЗ «Межрайонная многопрофильная больница» г. Нарткала</t>
  </si>
  <si>
    <t>ГБУЗ «Стоматологическая поликлиника»           г. Нарткала</t>
  </si>
  <si>
    <t>ООО "Северо-Кавказский Нефрологический центр"(гем)</t>
  </si>
  <si>
    <t>ГБУЗ ««Центральная районная больница им. Хацукова А.А.»</t>
  </si>
  <si>
    <t>ГБУЗ "Центральная районная больница" Черекского  района</t>
  </si>
  <si>
    <t>ГБУЗ «Участковая больница», с. Верхняя Балкария</t>
  </si>
  <si>
    <t>ГБУЗ "Центральная районная больница" Эльбрусского  района</t>
  </si>
  <si>
    <t>ГБУЗ "Городская клиническая больница №1"</t>
  </si>
  <si>
    <t>ГБУЗ "Городская клиническая больница №2"</t>
  </si>
  <si>
    <t>ГБУЗ «Городская поликлиника № 1»</t>
  </si>
  <si>
    <t>ГБУЗ «Городская поликлиника № 2»</t>
  </si>
  <si>
    <t>ГБУЗ «Городская поликлиника № 3»</t>
  </si>
  <si>
    <t>ГБУЗ «Городская детская поликлиника № 1»</t>
  </si>
  <si>
    <t>ГБУЗ «Стоматологическая поликлиника № 1»</t>
  </si>
  <si>
    <t>ГБУЗ «Стоматологическая поликлиника № 2»</t>
  </si>
  <si>
    <t>ФКУЗ Медико-санитарная часть МВД РФ       по КБР</t>
  </si>
  <si>
    <t>ГБУЗ «Республиканская клиническая больница»</t>
  </si>
  <si>
    <t>ГБУЗ «МКДЦ» МЗ КБР</t>
  </si>
  <si>
    <t>ГБУЗ «Центр  аллергологии» МЗ КБР</t>
  </si>
  <si>
    <t>ГБУЗ «Онкологический диспансер» МЗ КБР</t>
  </si>
  <si>
    <t>ГБУЗ «Республиканский стоматологический центр им. Т.Х. Тхазаплижева»</t>
  </si>
  <si>
    <t>ГБУЗ «Республиканский эндокринологический центр»</t>
  </si>
  <si>
    <t>ГБУЗ «Кожно-венерологический диспансер»</t>
  </si>
  <si>
    <t>ГБУЗ «Республиканская детская клиническая больница»</t>
  </si>
  <si>
    <t>ГБУЗ "Центр по профилактике и борьбе со СПИД и инфекционными заболеваниями"</t>
  </si>
  <si>
    <t>ГБУЗ «Кардиологический центр»</t>
  </si>
  <si>
    <t>ГБУЗ  «Перинатальный центр»</t>
  </si>
  <si>
    <t>ООО "Глазная клиника ЛЕНАР"</t>
  </si>
  <si>
    <t xml:space="preserve">ООО Медицинский центр «Диагност» </t>
  </si>
  <si>
    <t>ООО «Санаторий «Грушевая роща»</t>
  </si>
  <si>
    <t>ООО  «Млада - Дента»</t>
  </si>
  <si>
    <t>ООО "Центр диагностики аллергии"</t>
  </si>
  <si>
    <t>ООО "Инвитро-Нальчик"</t>
  </si>
  <si>
    <t>ООО фирма "СЭМ"</t>
  </si>
  <si>
    <t>ООО "Клиника "Медиум"</t>
  </si>
  <si>
    <t>ООО "Центр ЭКО"</t>
  </si>
  <si>
    <t>ООО "ЖАК Плюс"</t>
  </si>
  <si>
    <t>ООО "СК НПЦ" Челюстно-лиц. хир-я</t>
  </si>
  <si>
    <t>Поликлиника КБГУ им.Бербекова</t>
  </si>
  <si>
    <t>ООО "БРЭСТ-Центр"</t>
  </si>
  <si>
    <t>ООО "Нефролайн-Нальчик"</t>
  </si>
  <si>
    <t>ООО "Современные медицинские технологии"</t>
  </si>
  <si>
    <t xml:space="preserve">ИТОГО </t>
  </si>
  <si>
    <t>ООО "Диализ Нальчик"</t>
  </si>
  <si>
    <t>Капитал МС</t>
  </si>
  <si>
    <t>Поквартальное распределение стоимости утвержденных объемов медицинской помощи на 2019 год по страховым компаниям и в разрезе медицинских организаций в сфере ОМС КБР</t>
  </si>
  <si>
    <t>ООО "М.ОПТ"</t>
  </si>
  <si>
    <t>ООО Санаторий "Долинск"</t>
  </si>
  <si>
    <t>ООО "М-Клиника"</t>
  </si>
  <si>
    <t>ООО "Центральная поликлиника"</t>
  </si>
  <si>
    <t>ООО "Медицинский центр "ТРИ-З"</t>
  </si>
  <si>
    <t>ООО "М-Лайн"</t>
  </si>
  <si>
    <t>ООО «ЛДЦ «Валео Вита»</t>
  </si>
  <si>
    <t>ГБУЗ "Районная стоматологическая поликлиника" г. Тырныауз</t>
  </si>
  <si>
    <t>Госзадание                                   на                                 2019 год</t>
  </si>
  <si>
    <t xml:space="preserve">ГБУЗ "Центральная районная больница" г.Баксан </t>
  </si>
  <si>
    <t>ГБУЗ «Участковая больница»,                 п. Эльбрус</t>
  </si>
  <si>
    <t>ГБУЗ «Районная больница»,                    с.п. Заюково</t>
  </si>
  <si>
    <t>ГБУЗ "Станция Скорой МП" г.Нальчик до 01.03.2019</t>
  </si>
  <si>
    <t>ГБУЗ "Кабардино-Балкарский центр медицины катасторф и скорой медицинской помощи"  с 07.03.2019 г</t>
  </si>
  <si>
    <t>Приложение 12</t>
  </si>
  <si>
    <t xml:space="preserve"> от 24.06.2019 г. № 11</t>
  </si>
  <si>
    <t>Госзадание                                   на                                 2019 год по протоколу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</si>
</sst>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₽_-;\-* #,##0.00\ _₽_-;_-* &quot;-&quot;??\ _₽_-;_-@_-"/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-* #,##0_р_._-;\-* #,##0_р_._-;_-* &quot;-&quot;??_р_._-;_-@_-"/>
    <numFmt numFmtId="168" formatCode="#,##0.0"/>
    <numFmt numFmtId="169" formatCode="_-* #,##0.0_р_._-;\-* #,##0.0_р_._-;_-* &quot;-&quot;??_р_._-;_-@_-"/>
    <numFmt numFmtId="170" formatCode="#,##0.00000"/>
  </numFmts>
  <fonts count="52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3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indexed="0"/>
      </top>
      <bottom style="thin">
        <color indexed="0"/>
      </bottom>
      <diagonal/>
    </border>
  </borders>
  <cellStyleXfs count="1626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27" fillId="18" borderId="0" applyNumberFormat="0" applyBorder="0" applyAlignment="0" applyProtection="0"/>
    <xf numFmtId="0" fontId="1" fillId="2" borderId="0" applyNumberFormat="0" applyBorder="0" applyAlignment="0" applyProtection="0"/>
    <xf numFmtId="0" fontId="27" fillId="18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27" fillId="18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27" fillId="19" borderId="0" applyNumberFormat="0" applyBorder="0" applyAlignment="0" applyProtection="0"/>
    <xf numFmtId="0" fontId="1" fillId="4" borderId="0" applyNumberFormat="0" applyBorder="0" applyAlignment="0" applyProtection="0"/>
    <xf numFmtId="0" fontId="27" fillId="19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27" fillId="19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27" fillId="20" borderId="0" applyNumberFormat="0" applyBorder="0" applyAlignment="0" applyProtection="0"/>
    <xf numFmtId="0" fontId="1" fillId="5" borderId="0" applyNumberFormat="0" applyBorder="0" applyAlignment="0" applyProtection="0"/>
    <xf numFmtId="0" fontId="27" fillId="2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27" fillId="2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27" fillId="21" borderId="0" applyNumberFormat="0" applyBorder="0" applyAlignment="0" applyProtection="0"/>
    <xf numFmtId="0" fontId="1" fillId="7" borderId="0" applyNumberFormat="0" applyBorder="0" applyAlignment="0" applyProtection="0"/>
    <xf numFmtId="0" fontId="27" fillId="21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27" fillId="21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27" fillId="22" borderId="0" applyNumberFormat="0" applyBorder="0" applyAlignment="0" applyProtection="0"/>
    <xf numFmtId="0" fontId="1" fillId="8" borderId="0" applyNumberFormat="0" applyBorder="0" applyAlignment="0" applyProtection="0"/>
    <xf numFmtId="0" fontId="27" fillId="22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27" fillId="22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27" fillId="23" borderId="0" applyNumberFormat="0" applyBorder="0" applyAlignment="0" applyProtection="0"/>
    <xf numFmtId="0" fontId="1" fillId="5" borderId="0" applyNumberFormat="0" applyBorder="0" applyAlignment="0" applyProtection="0"/>
    <xf numFmtId="0" fontId="27" fillId="2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27" fillId="2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27" fillId="24" borderId="0" applyNumberFormat="0" applyBorder="0" applyAlignment="0" applyProtection="0"/>
    <xf numFmtId="0" fontId="1" fillId="8" borderId="0" applyNumberFormat="0" applyBorder="0" applyAlignment="0" applyProtection="0"/>
    <xf numFmtId="0" fontId="27" fillId="24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27" fillId="24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27" fillId="25" borderId="0" applyNumberFormat="0" applyBorder="0" applyAlignment="0" applyProtection="0"/>
    <xf numFmtId="0" fontId="1" fillId="4" borderId="0" applyNumberFormat="0" applyBorder="0" applyAlignment="0" applyProtection="0"/>
    <xf numFmtId="0" fontId="27" fillId="25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27" fillId="25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7" fillId="26" borderId="0" applyNumberFormat="0" applyBorder="0" applyAlignment="0" applyProtection="0"/>
    <xf numFmtId="0" fontId="1" fillId="9" borderId="0" applyNumberFormat="0" applyBorder="0" applyAlignment="0" applyProtection="0"/>
    <xf numFmtId="0" fontId="27" fillId="26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7" fillId="26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27" fillId="27" borderId="0" applyNumberFormat="0" applyBorder="0" applyAlignment="0" applyProtection="0"/>
    <xf numFmtId="0" fontId="1" fillId="3" borderId="0" applyNumberFormat="0" applyBorder="0" applyAlignment="0" applyProtection="0"/>
    <xf numFmtId="0" fontId="27" fillId="27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27" fillId="27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27" fillId="28" borderId="0" applyNumberFormat="0" applyBorder="0" applyAlignment="0" applyProtection="0"/>
    <xf numFmtId="0" fontId="1" fillId="8" borderId="0" applyNumberFormat="0" applyBorder="0" applyAlignment="0" applyProtection="0"/>
    <xf numFmtId="0" fontId="27" fillId="2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27" fillId="2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27" fillId="29" borderId="0" applyNumberFormat="0" applyBorder="0" applyAlignment="0" applyProtection="0"/>
    <xf numFmtId="0" fontId="1" fillId="5" borderId="0" applyNumberFormat="0" applyBorder="0" applyAlignment="0" applyProtection="0"/>
    <xf numFmtId="0" fontId="27" fillId="29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27" fillId="29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3" fillId="0" borderId="0"/>
    <xf numFmtId="0" fontId="28" fillId="30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28" fillId="30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28" fillId="3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28" fillId="3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28" fillId="32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28" fillId="32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28" fillId="33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28" fillId="33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28" fillId="34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28" fillId="34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28" fillId="35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28" fillId="35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29" fillId="36" borderId="22" applyNumberFormat="0" applyAlignment="0" applyProtection="0"/>
    <xf numFmtId="0" fontId="10" fillId="9" borderId="1" applyNumberFormat="0" applyAlignment="0" applyProtection="0"/>
    <xf numFmtId="0" fontId="10" fillId="9" borderId="1" applyNumberFormat="0" applyAlignment="0" applyProtection="0"/>
    <xf numFmtId="0" fontId="10" fillId="9" borderId="1" applyNumberFormat="0" applyAlignment="0" applyProtection="0"/>
    <xf numFmtId="0" fontId="10" fillId="9" borderId="1" applyNumberFormat="0" applyAlignment="0" applyProtection="0"/>
    <xf numFmtId="0" fontId="10" fillId="9" borderId="1" applyNumberFormat="0" applyAlignment="0" applyProtection="0"/>
    <xf numFmtId="0" fontId="10" fillId="9" borderId="1" applyNumberFormat="0" applyAlignment="0" applyProtection="0"/>
    <xf numFmtId="0" fontId="10" fillId="9" borderId="1" applyNumberFormat="0" applyAlignment="0" applyProtection="0"/>
    <xf numFmtId="0" fontId="10" fillId="9" borderId="1" applyNumberFormat="0" applyAlignment="0" applyProtection="0"/>
    <xf numFmtId="0" fontId="10" fillId="9" borderId="1" applyNumberFormat="0" applyAlignment="0" applyProtection="0"/>
    <xf numFmtId="0" fontId="10" fillId="9" borderId="1" applyNumberFormat="0" applyAlignment="0" applyProtection="0"/>
    <xf numFmtId="0" fontId="10" fillId="9" borderId="1" applyNumberFormat="0" applyAlignment="0" applyProtection="0"/>
    <xf numFmtId="0" fontId="29" fillId="36" borderId="22" applyNumberFormat="0" applyAlignment="0" applyProtection="0"/>
    <xf numFmtId="0" fontId="10" fillId="9" borderId="1" applyNumberFormat="0" applyAlignment="0" applyProtection="0"/>
    <xf numFmtId="0" fontId="10" fillId="9" borderId="1" applyNumberFormat="0" applyAlignment="0" applyProtection="0"/>
    <xf numFmtId="0" fontId="10" fillId="9" borderId="1" applyNumberFormat="0" applyAlignment="0" applyProtection="0"/>
    <xf numFmtId="0" fontId="10" fillId="9" borderId="1" applyNumberFormat="0" applyAlignment="0" applyProtection="0"/>
    <xf numFmtId="0" fontId="10" fillId="9" borderId="1" applyNumberFormat="0" applyAlignment="0" applyProtection="0"/>
    <xf numFmtId="0" fontId="10" fillId="9" borderId="1" applyNumberFormat="0" applyAlignment="0" applyProtection="0"/>
    <xf numFmtId="0" fontId="10" fillId="9" borderId="1" applyNumberFormat="0" applyAlignment="0" applyProtection="0"/>
    <xf numFmtId="0" fontId="10" fillId="9" borderId="1" applyNumberFormat="0" applyAlignment="0" applyProtection="0"/>
    <xf numFmtId="0" fontId="10" fillId="9" borderId="1" applyNumberFormat="0" applyAlignment="0" applyProtection="0"/>
    <xf numFmtId="0" fontId="10" fillId="9" borderId="1" applyNumberFormat="0" applyAlignment="0" applyProtection="0"/>
    <xf numFmtId="0" fontId="10" fillId="9" borderId="1" applyNumberFormat="0" applyAlignment="0" applyProtection="0"/>
    <xf numFmtId="0" fontId="10" fillId="9" borderId="1" applyNumberFormat="0" applyAlignment="0" applyProtection="0"/>
    <xf numFmtId="0" fontId="10" fillId="9" borderId="1" applyNumberFormat="0" applyAlignment="0" applyProtection="0"/>
    <xf numFmtId="0" fontId="10" fillId="9" borderId="1" applyNumberFormat="0" applyAlignment="0" applyProtection="0"/>
    <xf numFmtId="0" fontId="10" fillId="9" borderId="1" applyNumberFormat="0" applyAlignment="0" applyProtection="0"/>
    <xf numFmtId="0" fontId="30" fillId="37" borderId="23" applyNumberFormat="0" applyAlignment="0" applyProtection="0"/>
    <xf numFmtId="0" fontId="11" fillId="16" borderId="2" applyNumberFormat="0" applyAlignment="0" applyProtection="0"/>
    <xf numFmtId="0" fontId="11" fillId="16" borderId="2" applyNumberFormat="0" applyAlignment="0" applyProtection="0"/>
    <xf numFmtId="0" fontId="11" fillId="16" borderId="2" applyNumberFormat="0" applyAlignment="0" applyProtection="0"/>
    <xf numFmtId="0" fontId="11" fillId="16" borderId="2" applyNumberFormat="0" applyAlignment="0" applyProtection="0"/>
    <xf numFmtId="0" fontId="11" fillId="16" borderId="2" applyNumberFormat="0" applyAlignment="0" applyProtection="0"/>
    <xf numFmtId="0" fontId="11" fillId="16" borderId="2" applyNumberFormat="0" applyAlignment="0" applyProtection="0"/>
    <xf numFmtId="0" fontId="11" fillId="16" borderId="2" applyNumberFormat="0" applyAlignment="0" applyProtection="0"/>
    <xf numFmtId="0" fontId="11" fillId="16" borderId="2" applyNumberFormat="0" applyAlignment="0" applyProtection="0"/>
    <xf numFmtId="0" fontId="11" fillId="16" borderId="2" applyNumberFormat="0" applyAlignment="0" applyProtection="0"/>
    <xf numFmtId="0" fontId="11" fillId="16" borderId="2" applyNumberFormat="0" applyAlignment="0" applyProtection="0"/>
    <xf numFmtId="0" fontId="11" fillId="16" borderId="2" applyNumberFormat="0" applyAlignment="0" applyProtection="0"/>
    <xf numFmtId="0" fontId="30" fillId="37" borderId="23" applyNumberFormat="0" applyAlignment="0" applyProtection="0"/>
    <xf numFmtId="0" fontId="11" fillId="16" borderId="2" applyNumberFormat="0" applyAlignment="0" applyProtection="0"/>
    <xf numFmtId="0" fontId="11" fillId="16" borderId="2" applyNumberFormat="0" applyAlignment="0" applyProtection="0"/>
    <xf numFmtId="0" fontId="11" fillId="16" borderId="2" applyNumberFormat="0" applyAlignment="0" applyProtection="0"/>
    <xf numFmtId="0" fontId="11" fillId="16" borderId="2" applyNumberFormat="0" applyAlignment="0" applyProtection="0"/>
    <xf numFmtId="0" fontId="11" fillId="16" borderId="2" applyNumberFormat="0" applyAlignment="0" applyProtection="0"/>
    <xf numFmtId="0" fontId="11" fillId="16" borderId="2" applyNumberFormat="0" applyAlignment="0" applyProtection="0"/>
    <xf numFmtId="0" fontId="11" fillId="16" borderId="2" applyNumberFormat="0" applyAlignment="0" applyProtection="0"/>
    <xf numFmtId="0" fontId="11" fillId="16" borderId="2" applyNumberFormat="0" applyAlignment="0" applyProtection="0"/>
    <xf numFmtId="0" fontId="11" fillId="16" borderId="2" applyNumberFormat="0" applyAlignment="0" applyProtection="0"/>
    <xf numFmtId="0" fontId="11" fillId="16" borderId="2" applyNumberFormat="0" applyAlignment="0" applyProtection="0"/>
    <xf numFmtId="0" fontId="11" fillId="16" borderId="2" applyNumberFormat="0" applyAlignment="0" applyProtection="0"/>
    <xf numFmtId="0" fontId="11" fillId="16" borderId="2" applyNumberFormat="0" applyAlignment="0" applyProtection="0"/>
    <xf numFmtId="0" fontId="11" fillId="16" borderId="2" applyNumberFormat="0" applyAlignment="0" applyProtection="0"/>
    <xf numFmtId="0" fontId="11" fillId="16" borderId="2" applyNumberFormat="0" applyAlignment="0" applyProtection="0"/>
    <xf numFmtId="0" fontId="11" fillId="16" borderId="2" applyNumberFormat="0" applyAlignment="0" applyProtection="0"/>
    <xf numFmtId="0" fontId="31" fillId="37" borderId="22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31" fillId="37" borderId="22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19" fillId="16" borderId="1" applyNumberFormat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165" fontId="5" fillId="0" borderId="0" applyNumberFormat="0" applyFill="0" applyBorder="0" applyAlignment="0" applyProtection="0"/>
    <xf numFmtId="0" fontId="33" fillId="0" borderId="24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33" fillId="0" borderId="24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34" fillId="0" borderId="25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34" fillId="0" borderId="25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35" fillId="0" borderId="26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35" fillId="0" borderId="26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35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6" fillId="0" borderId="27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36" fillId="0" borderId="27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37" fillId="38" borderId="28" applyNumberFormat="0" applyAlignment="0" applyProtection="0"/>
    <xf numFmtId="0" fontId="13" fillId="17" borderId="7" applyNumberFormat="0" applyAlignment="0" applyProtection="0"/>
    <xf numFmtId="0" fontId="13" fillId="17" borderId="7" applyNumberFormat="0" applyAlignment="0" applyProtection="0"/>
    <xf numFmtId="0" fontId="13" fillId="17" borderId="7" applyNumberFormat="0" applyAlignment="0" applyProtection="0"/>
    <xf numFmtId="0" fontId="13" fillId="17" borderId="7" applyNumberFormat="0" applyAlignment="0" applyProtection="0"/>
    <xf numFmtId="0" fontId="13" fillId="17" borderId="7" applyNumberFormat="0" applyAlignment="0" applyProtection="0"/>
    <xf numFmtId="0" fontId="13" fillId="17" borderId="7" applyNumberFormat="0" applyAlignment="0" applyProtection="0"/>
    <xf numFmtId="0" fontId="13" fillId="17" borderId="7" applyNumberFormat="0" applyAlignment="0" applyProtection="0"/>
    <xf numFmtId="0" fontId="13" fillId="17" borderId="7" applyNumberFormat="0" applyAlignment="0" applyProtection="0"/>
    <xf numFmtId="0" fontId="13" fillId="17" borderId="7" applyNumberFormat="0" applyAlignment="0" applyProtection="0"/>
    <xf numFmtId="0" fontId="13" fillId="17" borderId="7" applyNumberFormat="0" applyAlignment="0" applyProtection="0"/>
    <xf numFmtId="0" fontId="13" fillId="17" borderId="7" applyNumberFormat="0" applyAlignment="0" applyProtection="0"/>
    <xf numFmtId="0" fontId="37" fillId="38" borderId="28" applyNumberFormat="0" applyAlignment="0" applyProtection="0"/>
    <xf numFmtId="0" fontId="13" fillId="17" borderId="7" applyNumberFormat="0" applyAlignment="0" applyProtection="0"/>
    <xf numFmtId="0" fontId="13" fillId="17" borderId="7" applyNumberFormat="0" applyAlignment="0" applyProtection="0"/>
    <xf numFmtId="0" fontId="13" fillId="17" borderId="7" applyNumberFormat="0" applyAlignment="0" applyProtection="0"/>
    <xf numFmtId="0" fontId="13" fillId="17" borderId="7" applyNumberFormat="0" applyAlignment="0" applyProtection="0"/>
    <xf numFmtId="0" fontId="13" fillId="17" borderId="7" applyNumberFormat="0" applyAlignment="0" applyProtection="0"/>
    <xf numFmtId="0" fontId="13" fillId="17" borderId="7" applyNumberFormat="0" applyAlignment="0" applyProtection="0"/>
    <xf numFmtId="0" fontId="13" fillId="17" borderId="7" applyNumberFormat="0" applyAlignment="0" applyProtection="0"/>
    <xf numFmtId="0" fontId="13" fillId="17" borderId="7" applyNumberFormat="0" applyAlignment="0" applyProtection="0"/>
    <xf numFmtId="0" fontId="13" fillId="17" borderId="7" applyNumberFormat="0" applyAlignment="0" applyProtection="0"/>
    <xf numFmtId="0" fontId="13" fillId="17" borderId="7" applyNumberFormat="0" applyAlignment="0" applyProtection="0"/>
    <xf numFmtId="0" fontId="13" fillId="17" borderId="7" applyNumberFormat="0" applyAlignment="0" applyProtection="0"/>
    <xf numFmtId="0" fontId="13" fillId="17" borderId="7" applyNumberFormat="0" applyAlignment="0" applyProtection="0"/>
    <xf numFmtId="0" fontId="13" fillId="17" borderId="7" applyNumberFormat="0" applyAlignment="0" applyProtection="0"/>
    <xf numFmtId="0" fontId="13" fillId="17" borderId="7" applyNumberFormat="0" applyAlignment="0" applyProtection="0"/>
    <xf numFmtId="0" fontId="13" fillId="17" borderId="7" applyNumberFormat="0" applyAlignment="0" applyProtection="0"/>
    <xf numFmtId="0" fontId="38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9" fillId="3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39" fillId="3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5" fillId="0" borderId="0"/>
    <xf numFmtId="0" fontId="1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7" fillId="0" borderId="0"/>
    <xf numFmtId="0" fontId="27" fillId="0" borderId="0"/>
    <xf numFmtId="0" fontId="27" fillId="0" borderId="0"/>
    <xf numFmtId="0" fontId="5" fillId="0" borderId="0"/>
    <xf numFmtId="0" fontId="2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0" fillId="0" borderId="0"/>
    <xf numFmtId="0" fontId="27" fillId="0" borderId="0"/>
    <xf numFmtId="0" fontId="41" fillId="40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41" fillId="40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4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7" fillId="41" borderId="29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27" fillId="41" borderId="29" applyNumberFormat="0" applyFont="0" applyAlignment="0" applyProtection="0"/>
    <xf numFmtId="0" fontId="27" fillId="41" borderId="29" applyNumberFormat="0" applyFont="0" applyAlignment="0" applyProtection="0"/>
    <xf numFmtId="0" fontId="5" fillId="5" borderId="8" applyNumberFormat="0" applyFont="0" applyAlignment="0" applyProtection="0"/>
    <xf numFmtId="0" fontId="18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27" fillId="41" borderId="29" applyNumberFormat="0" applyFont="0" applyAlignment="0" applyProtection="0"/>
    <xf numFmtId="0" fontId="18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18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43" fillId="0" borderId="30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43" fillId="0" borderId="30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44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166" fontId="27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45" fillId="42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45" fillId="42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</cellStyleXfs>
  <cellXfs count="75">
    <xf numFmtId="0" fontId="0" fillId="0" borderId="0" xfId="0"/>
    <xf numFmtId="3" fontId="2" fillId="0" borderId="11" xfId="0" applyNumberFormat="1" applyFont="1" applyFill="1" applyBorder="1" applyAlignment="1">
      <alignment horizontal="right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vertical="center" wrapText="1"/>
    </xf>
    <xf numFmtId="167" fontId="46" fillId="0" borderId="11" xfId="1167" applyNumberFormat="1" applyFont="1" applyFill="1" applyBorder="1" applyAlignment="1">
      <alignment horizontal="right"/>
    </xf>
    <xf numFmtId="0" fontId="2" fillId="0" borderId="11" xfId="0" applyFont="1" applyFill="1" applyBorder="1" applyAlignment="1">
      <alignment horizontal="center" vertical="center"/>
    </xf>
    <xf numFmtId="167" fontId="2" fillId="0" borderId="11" xfId="1167" applyNumberFormat="1" applyFont="1" applyFill="1" applyBorder="1" applyAlignment="1">
      <alignment horizontal="right"/>
    </xf>
    <xf numFmtId="167" fontId="46" fillId="0" borderId="11" xfId="1167" applyNumberFormat="1" applyFont="1" applyFill="1" applyBorder="1" applyAlignment="1"/>
    <xf numFmtId="0" fontId="46" fillId="0" borderId="0" xfId="0" applyFont="1" applyFill="1"/>
    <xf numFmtId="0" fontId="2" fillId="0" borderId="0" xfId="0" applyFont="1" applyFill="1"/>
    <xf numFmtId="0" fontId="2" fillId="0" borderId="10" xfId="0" applyFont="1" applyFill="1" applyBorder="1" applyAlignment="1">
      <alignment horizontal="center" vertical="center"/>
    </xf>
    <xf numFmtId="0" fontId="2" fillId="0" borderId="11" xfId="994" applyFont="1" applyFill="1" applyBorder="1" applyAlignment="1">
      <alignment horizontal="center" vertical="center" wrapText="1"/>
    </xf>
    <xf numFmtId="0" fontId="2" fillId="0" borderId="11" xfId="994" applyFont="1" applyFill="1" applyBorder="1" applyAlignment="1">
      <alignment vertical="center" wrapText="1"/>
    </xf>
    <xf numFmtId="0" fontId="2" fillId="0" borderId="12" xfId="994" applyFont="1" applyFill="1" applyBorder="1" applyAlignment="1">
      <alignment vertical="center" wrapText="1"/>
    </xf>
    <xf numFmtId="0" fontId="2" fillId="0" borderId="13" xfId="994" applyFont="1" applyFill="1" applyBorder="1" applyAlignment="1">
      <alignment horizontal="center" vertical="center" wrapText="1"/>
    </xf>
    <xf numFmtId="0" fontId="2" fillId="0" borderId="13" xfId="994" applyFont="1" applyFill="1" applyBorder="1" applyAlignment="1">
      <alignment vertical="center" wrapText="1"/>
    </xf>
    <xf numFmtId="0" fontId="2" fillId="0" borderId="11" xfId="994" applyFont="1" applyFill="1" applyBorder="1" applyAlignment="1">
      <alignment horizontal="center" vertical="center"/>
    </xf>
    <xf numFmtId="0" fontId="2" fillId="0" borderId="11" xfId="994" applyFont="1" applyFill="1" applyBorder="1" applyAlignment="1">
      <alignment vertical="center"/>
    </xf>
    <xf numFmtId="167" fontId="2" fillId="0" borderId="14" xfId="0" applyNumberFormat="1" applyFont="1" applyFill="1" applyBorder="1" applyAlignment="1" applyProtection="1">
      <alignment horizontal="right" wrapText="1"/>
    </xf>
    <xf numFmtId="167" fontId="50" fillId="0" borderId="11" xfId="1167" applyNumberFormat="1" applyFont="1" applyFill="1" applyBorder="1" applyAlignment="1"/>
    <xf numFmtId="0" fontId="51" fillId="0" borderId="0" xfId="0" applyFont="1" applyFill="1"/>
    <xf numFmtId="0" fontId="26" fillId="0" borderId="11" xfId="0" applyFont="1" applyFill="1" applyBorder="1" applyAlignment="1">
      <alignment horizontal="left" wrapText="1"/>
    </xf>
    <xf numFmtId="0" fontId="2" fillId="0" borderId="13" xfId="994" applyFont="1" applyFill="1" applyBorder="1" applyAlignment="1">
      <alignment horizontal="center" vertical="center"/>
    </xf>
    <xf numFmtId="167" fontId="2" fillId="0" borderId="15" xfId="0" applyNumberFormat="1" applyFont="1" applyFill="1" applyBorder="1" applyAlignment="1" applyProtection="1">
      <alignment horizontal="right" wrapText="1"/>
    </xf>
    <xf numFmtId="0" fontId="2" fillId="0" borderId="11" xfId="0" applyFont="1" applyFill="1" applyBorder="1" applyAlignment="1"/>
    <xf numFmtId="168" fontId="2" fillId="0" borderId="0" xfId="0" applyNumberFormat="1" applyFont="1" applyFill="1" applyBorder="1" applyAlignment="1">
      <alignment horizontal="center" vertical="center" wrapText="1"/>
    </xf>
    <xf numFmtId="167" fontId="8" fillId="0" borderId="17" xfId="0" applyNumberFormat="1" applyFont="1" applyFill="1" applyBorder="1" applyAlignment="1" applyProtection="1">
      <alignment horizontal="center" wrapText="1"/>
    </xf>
    <xf numFmtId="167" fontId="8" fillId="0" borderId="16" xfId="0" applyNumberFormat="1" applyFont="1" applyFill="1" applyBorder="1" applyAlignment="1">
      <alignment horizontal="center" wrapText="1"/>
    </xf>
    <xf numFmtId="167" fontId="8" fillId="0" borderId="16" xfId="1167" applyNumberFormat="1" applyFont="1" applyFill="1" applyBorder="1" applyAlignment="1">
      <alignment horizontal="center"/>
    </xf>
    <xf numFmtId="167" fontId="8" fillId="0" borderId="18" xfId="0" applyNumberFormat="1" applyFont="1" applyFill="1" applyBorder="1" applyAlignment="1">
      <alignment horizontal="center" wrapText="1"/>
    </xf>
    <xf numFmtId="0" fontId="26" fillId="0" borderId="11" xfId="994" applyFont="1" applyFill="1" applyBorder="1" applyAlignment="1">
      <alignment horizontal="left" vertical="center"/>
    </xf>
    <xf numFmtId="167" fontId="8" fillId="0" borderId="16" xfId="1167" applyNumberFormat="1" applyFont="1" applyFill="1" applyBorder="1" applyAlignment="1">
      <alignment wrapText="1"/>
    </xf>
    <xf numFmtId="167" fontId="8" fillId="0" borderId="17" xfId="1167" applyNumberFormat="1" applyFont="1" applyFill="1" applyBorder="1" applyAlignment="1" applyProtection="1">
      <alignment wrapText="1"/>
    </xf>
    <xf numFmtId="167" fontId="8" fillId="0" borderId="17" xfId="1167" applyNumberFormat="1" applyFont="1" applyFill="1" applyBorder="1" applyAlignment="1" applyProtection="1"/>
    <xf numFmtId="167" fontId="8" fillId="0" borderId="31" xfId="1167" applyNumberFormat="1" applyFont="1" applyFill="1" applyBorder="1" applyAlignment="1" applyProtection="1">
      <alignment wrapText="1"/>
    </xf>
    <xf numFmtId="167" fontId="46" fillId="0" borderId="0" xfId="0" applyNumberFormat="1" applyFont="1" applyFill="1"/>
    <xf numFmtId="0" fontId="47" fillId="0" borderId="0" xfId="1012" applyFont="1" applyFill="1" applyAlignment="1">
      <alignment horizontal="right"/>
    </xf>
    <xf numFmtId="168" fontId="2" fillId="0" borderId="11" xfId="0" applyNumberFormat="1" applyFont="1" applyFill="1" applyBorder="1" applyAlignment="1">
      <alignment horizontal="center" vertical="center" wrapText="1"/>
    </xf>
    <xf numFmtId="168" fontId="2" fillId="0" borderId="10" xfId="0" applyNumberFormat="1" applyFont="1" applyFill="1" applyBorder="1" applyAlignment="1">
      <alignment horizontal="center" vertical="center" wrapText="1"/>
    </xf>
    <xf numFmtId="168" fontId="8" fillId="0" borderId="10" xfId="0" applyNumberFormat="1" applyFont="1" applyFill="1" applyBorder="1" applyAlignment="1">
      <alignment horizontal="center" vertical="center" wrapText="1"/>
    </xf>
    <xf numFmtId="168" fontId="8" fillId="0" borderId="11" xfId="0" applyNumberFormat="1" applyFont="1" applyFill="1" applyBorder="1" applyAlignment="1">
      <alignment horizontal="center" vertical="center" wrapText="1"/>
    </xf>
    <xf numFmtId="168" fontId="2" fillId="0" borderId="13" xfId="0" applyNumberFormat="1" applyFont="1" applyFill="1" applyBorder="1" applyAlignment="1">
      <alignment horizontal="center" vertical="center" wrapText="1"/>
    </xf>
    <xf numFmtId="0" fontId="49" fillId="0" borderId="0" xfId="0" applyFont="1" applyFill="1" applyAlignment="1">
      <alignment horizontal="center" wrapText="1"/>
    </xf>
    <xf numFmtId="0" fontId="47" fillId="0" borderId="0" xfId="1012" applyFont="1" applyFill="1" applyAlignment="1">
      <alignment horizontal="right"/>
    </xf>
    <xf numFmtId="0" fontId="46" fillId="0" borderId="11" xfId="0" applyFont="1" applyFill="1" applyBorder="1" applyAlignment="1">
      <alignment horizontal="center"/>
    </xf>
    <xf numFmtId="168" fontId="7" fillId="0" borderId="13" xfId="0" applyNumberFormat="1" applyFont="1" applyFill="1" applyBorder="1" applyAlignment="1">
      <alignment horizontal="center" vertical="center" wrapText="1"/>
    </xf>
    <xf numFmtId="168" fontId="7" fillId="0" borderId="10" xfId="0" applyNumberFormat="1" applyFont="1" applyFill="1" applyBorder="1" applyAlignment="1">
      <alignment horizontal="center" vertical="center" wrapText="1"/>
    </xf>
    <xf numFmtId="0" fontId="50" fillId="0" borderId="21" xfId="0" applyFont="1" applyFill="1" applyBorder="1" applyAlignment="1">
      <alignment horizontal="center"/>
    </xf>
    <xf numFmtId="0" fontId="49" fillId="0" borderId="0" xfId="0" applyFont="1" applyFill="1" applyAlignment="1"/>
    <xf numFmtId="0" fontId="46" fillId="0" borderId="0" xfId="0" applyFont="1" applyFill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167" fontId="46" fillId="0" borderId="13" xfId="1167" applyNumberFormat="1" applyFont="1" applyFill="1" applyBorder="1" applyAlignment="1">
      <alignment horizontal="center" vertical="center"/>
    </xf>
    <xf numFmtId="0" fontId="50" fillId="0" borderId="19" xfId="0" applyFont="1" applyFill="1" applyBorder="1" applyAlignment="1">
      <alignment horizontal="center" vertical="center"/>
    </xf>
    <xf numFmtId="0" fontId="50" fillId="0" borderId="20" xfId="0" applyFont="1" applyFill="1" applyBorder="1" applyAlignment="1">
      <alignment horizontal="center" vertical="center"/>
    </xf>
    <xf numFmtId="0" fontId="50" fillId="0" borderId="16" xfId="0" applyFont="1" applyFill="1" applyBorder="1" applyAlignment="1">
      <alignment horizontal="center" vertical="center"/>
    </xf>
    <xf numFmtId="0" fontId="50" fillId="0" borderId="11" xfId="0" applyFont="1" applyFill="1" applyBorder="1" applyAlignment="1">
      <alignment horizontal="center" vertical="center"/>
    </xf>
    <xf numFmtId="167" fontId="46" fillId="0" borderId="12" xfId="1167" applyNumberFormat="1" applyFont="1" applyFill="1" applyBorder="1" applyAlignment="1">
      <alignment horizontal="center" vertical="center"/>
    </xf>
    <xf numFmtId="167" fontId="46" fillId="0" borderId="10" xfId="1167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center" wrapText="1"/>
    </xf>
    <xf numFmtId="167" fontId="46" fillId="0" borderId="11" xfId="0" applyNumberFormat="1" applyFont="1" applyFill="1" applyBorder="1" applyAlignment="1">
      <alignment horizontal="right"/>
    </xf>
    <xf numFmtId="167" fontId="8" fillId="0" borderId="11" xfId="1167" applyNumberFormat="1" applyFont="1" applyFill="1" applyBorder="1" applyAlignment="1"/>
    <xf numFmtId="167" fontId="50" fillId="0" borderId="16" xfId="1167" applyNumberFormat="1" applyFont="1" applyFill="1" applyBorder="1" applyAlignment="1">
      <alignment horizontal="right"/>
    </xf>
    <xf numFmtId="167" fontId="2" fillId="0" borderId="11" xfId="1167" applyNumberFormat="1" applyFont="1" applyFill="1" applyBorder="1" applyAlignment="1"/>
    <xf numFmtId="167" fontId="8" fillId="0" borderId="16" xfId="1167" applyNumberFormat="1" applyFont="1" applyFill="1" applyBorder="1" applyAlignment="1">
      <alignment horizontal="right"/>
    </xf>
    <xf numFmtId="167" fontId="46" fillId="0" borderId="13" xfId="1167" applyNumberFormat="1" applyFont="1" applyFill="1" applyBorder="1" applyAlignment="1">
      <alignment horizontal="right"/>
    </xf>
    <xf numFmtId="167" fontId="50" fillId="0" borderId="13" xfId="1167" applyNumberFormat="1" applyFont="1" applyFill="1" applyBorder="1" applyAlignment="1"/>
    <xf numFmtId="167" fontId="46" fillId="0" borderId="13" xfId="1167" applyNumberFormat="1" applyFont="1" applyFill="1" applyBorder="1" applyAlignment="1"/>
    <xf numFmtId="167" fontId="50" fillId="0" borderId="18" xfId="1167" applyNumberFormat="1" applyFont="1" applyFill="1" applyBorder="1" applyAlignment="1">
      <alignment horizontal="right"/>
    </xf>
    <xf numFmtId="167" fontId="46" fillId="0" borderId="13" xfId="0" applyNumberFormat="1" applyFont="1" applyFill="1" applyBorder="1" applyAlignment="1">
      <alignment horizontal="right"/>
    </xf>
    <xf numFmtId="0" fontId="2" fillId="0" borderId="11" xfId="0" applyFont="1" applyFill="1" applyBorder="1" applyAlignment="1">
      <alignment horizontal="center"/>
    </xf>
    <xf numFmtId="167" fontId="50" fillId="0" borderId="16" xfId="0" applyNumberFormat="1" applyFont="1" applyFill="1" applyBorder="1" applyAlignment="1">
      <alignment horizontal="right"/>
    </xf>
    <xf numFmtId="169" fontId="46" fillId="0" borderId="0" xfId="0" applyNumberFormat="1" applyFont="1" applyFill="1"/>
    <xf numFmtId="167" fontId="48" fillId="0" borderId="0" xfId="1167" applyNumberFormat="1" applyFont="1" applyFill="1"/>
    <xf numFmtId="169" fontId="46" fillId="0" borderId="0" xfId="1167" applyNumberFormat="1" applyFont="1" applyFill="1"/>
    <xf numFmtId="167" fontId="46" fillId="0" borderId="0" xfId="1167" applyNumberFormat="1" applyFont="1" applyFill="1"/>
  </cellXfs>
  <cellStyles count="1626">
    <cellStyle name="20% - Акцент1 10" xfId="1"/>
    <cellStyle name="20% - Акцент1 11" xfId="2"/>
    <cellStyle name="20% - Акцент1 12" xfId="3"/>
    <cellStyle name="20% - Акцент1 13" xfId="4"/>
    <cellStyle name="20% - Акцент1 14" xfId="5"/>
    <cellStyle name="20% - Акцент1 15" xfId="6"/>
    <cellStyle name="20% - Акцент1 16" xfId="7"/>
    <cellStyle name="20% - Акцент1 17" xfId="8"/>
    <cellStyle name="20% - Акцент1 18" xfId="9"/>
    <cellStyle name="20% - Акцент1 19" xfId="10"/>
    <cellStyle name="20% - Акцент1 2" xfId="11"/>
    <cellStyle name="20% — акцент1 2" xfId="12"/>
    <cellStyle name="20% - Акцент1 2 2" xfId="13"/>
    <cellStyle name="20% — акцент1 2 2" xfId="14"/>
    <cellStyle name="20% - Акцент1 2 3" xfId="15"/>
    <cellStyle name="20% - Акцент1 2 4" xfId="16"/>
    <cellStyle name="20% - Акцент1 2 5" xfId="17"/>
    <cellStyle name="20% - Акцент1 3" xfId="18"/>
    <cellStyle name="20% — акцент1 3" xfId="19"/>
    <cellStyle name="20% - Акцент1 3 2" xfId="20"/>
    <cellStyle name="20% - Акцент1 4" xfId="21"/>
    <cellStyle name="20% - Акцент1 4 2" xfId="22"/>
    <cellStyle name="20% - Акцент1 5" xfId="23"/>
    <cellStyle name="20% - Акцент1 5 2" xfId="24"/>
    <cellStyle name="20% - Акцент1 6" xfId="25"/>
    <cellStyle name="20% - Акцент1 6 2" xfId="26"/>
    <cellStyle name="20% - Акцент1 7" xfId="27"/>
    <cellStyle name="20% - Акцент1 8" xfId="28"/>
    <cellStyle name="20% - Акцент1 9" xfId="29"/>
    <cellStyle name="20% - Акцент2 10" xfId="30"/>
    <cellStyle name="20% - Акцент2 11" xfId="31"/>
    <cellStyle name="20% - Акцент2 12" xfId="32"/>
    <cellStyle name="20% - Акцент2 13" xfId="33"/>
    <cellStyle name="20% - Акцент2 14" xfId="34"/>
    <cellStyle name="20% - Акцент2 15" xfId="35"/>
    <cellStyle name="20% - Акцент2 16" xfId="36"/>
    <cellStyle name="20% - Акцент2 17" xfId="37"/>
    <cellStyle name="20% - Акцент2 18" xfId="38"/>
    <cellStyle name="20% - Акцент2 19" xfId="39"/>
    <cellStyle name="20% - Акцент2 2" xfId="40"/>
    <cellStyle name="20% — акцент2 2" xfId="41"/>
    <cellStyle name="20% - Акцент2 2 2" xfId="42"/>
    <cellStyle name="20% — акцент2 2 2" xfId="43"/>
    <cellStyle name="20% - Акцент2 2 3" xfId="44"/>
    <cellStyle name="20% - Акцент2 2 4" xfId="45"/>
    <cellStyle name="20% - Акцент2 2 5" xfId="46"/>
    <cellStyle name="20% - Акцент2 3" xfId="47"/>
    <cellStyle name="20% — акцент2 3" xfId="48"/>
    <cellStyle name="20% - Акцент2 3 2" xfId="49"/>
    <cellStyle name="20% - Акцент2 4" xfId="50"/>
    <cellStyle name="20% - Акцент2 4 2" xfId="51"/>
    <cellStyle name="20% - Акцент2 5" xfId="52"/>
    <cellStyle name="20% - Акцент2 5 2" xfId="53"/>
    <cellStyle name="20% - Акцент2 6" xfId="54"/>
    <cellStyle name="20% - Акцент2 6 2" xfId="55"/>
    <cellStyle name="20% - Акцент2 7" xfId="56"/>
    <cellStyle name="20% - Акцент2 8" xfId="57"/>
    <cellStyle name="20% - Акцент2 9" xfId="58"/>
    <cellStyle name="20% - Акцент3 10" xfId="59"/>
    <cellStyle name="20% - Акцент3 11" xfId="60"/>
    <cellStyle name="20% - Акцент3 12" xfId="61"/>
    <cellStyle name="20% - Акцент3 13" xfId="62"/>
    <cellStyle name="20% - Акцент3 14" xfId="63"/>
    <cellStyle name="20% - Акцент3 15" xfId="64"/>
    <cellStyle name="20% - Акцент3 16" xfId="65"/>
    <cellStyle name="20% - Акцент3 17" xfId="66"/>
    <cellStyle name="20% - Акцент3 18" xfId="67"/>
    <cellStyle name="20% - Акцент3 19" xfId="68"/>
    <cellStyle name="20% - Акцент3 2" xfId="69"/>
    <cellStyle name="20% — акцент3 2" xfId="70"/>
    <cellStyle name="20% - Акцент3 2 2" xfId="71"/>
    <cellStyle name="20% — акцент3 2 2" xfId="72"/>
    <cellStyle name="20% - Акцент3 2 3" xfId="73"/>
    <cellStyle name="20% - Акцент3 2 4" xfId="74"/>
    <cellStyle name="20% - Акцент3 2 5" xfId="75"/>
    <cellStyle name="20% - Акцент3 3" xfId="76"/>
    <cellStyle name="20% — акцент3 3" xfId="77"/>
    <cellStyle name="20% - Акцент3 3 2" xfId="78"/>
    <cellStyle name="20% - Акцент3 4" xfId="79"/>
    <cellStyle name="20% - Акцент3 4 2" xfId="80"/>
    <cellStyle name="20% - Акцент3 5" xfId="81"/>
    <cellStyle name="20% - Акцент3 5 2" xfId="82"/>
    <cellStyle name="20% - Акцент3 6" xfId="83"/>
    <cellStyle name="20% - Акцент3 6 2" xfId="84"/>
    <cellStyle name="20% - Акцент3 7" xfId="85"/>
    <cellStyle name="20% - Акцент3 8" xfId="86"/>
    <cellStyle name="20% - Акцент3 9" xfId="87"/>
    <cellStyle name="20% - Акцент4 10" xfId="88"/>
    <cellStyle name="20% - Акцент4 11" xfId="89"/>
    <cellStyle name="20% - Акцент4 12" xfId="90"/>
    <cellStyle name="20% - Акцент4 13" xfId="91"/>
    <cellStyle name="20% - Акцент4 14" xfId="92"/>
    <cellStyle name="20% - Акцент4 15" xfId="93"/>
    <cellStyle name="20% - Акцент4 16" xfId="94"/>
    <cellStyle name="20% - Акцент4 17" xfId="95"/>
    <cellStyle name="20% - Акцент4 18" xfId="96"/>
    <cellStyle name="20% - Акцент4 19" xfId="97"/>
    <cellStyle name="20% - Акцент4 2" xfId="98"/>
    <cellStyle name="20% — акцент4 2" xfId="99"/>
    <cellStyle name="20% - Акцент4 2 2" xfId="100"/>
    <cellStyle name="20% — акцент4 2 2" xfId="101"/>
    <cellStyle name="20% - Акцент4 2 3" xfId="102"/>
    <cellStyle name="20% - Акцент4 2 4" xfId="103"/>
    <cellStyle name="20% - Акцент4 2 5" xfId="104"/>
    <cellStyle name="20% - Акцент4 3" xfId="105"/>
    <cellStyle name="20% — акцент4 3" xfId="106"/>
    <cellStyle name="20% - Акцент4 3 2" xfId="107"/>
    <cellStyle name="20% - Акцент4 4" xfId="108"/>
    <cellStyle name="20% - Акцент4 4 2" xfId="109"/>
    <cellStyle name="20% - Акцент4 5" xfId="110"/>
    <cellStyle name="20% - Акцент4 5 2" xfId="111"/>
    <cellStyle name="20% - Акцент4 6" xfId="112"/>
    <cellStyle name="20% - Акцент4 6 2" xfId="113"/>
    <cellStyle name="20% - Акцент4 7" xfId="114"/>
    <cellStyle name="20% - Акцент4 8" xfId="115"/>
    <cellStyle name="20% - Акцент4 9" xfId="116"/>
    <cellStyle name="20% - Акцент5 10" xfId="117"/>
    <cellStyle name="20% - Акцент5 11" xfId="118"/>
    <cellStyle name="20% - Акцент5 12" xfId="119"/>
    <cellStyle name="20% - Акцент5 13" xfId="120"/>
    <cellStyle name="20% - Акцент5 14" xfId="121"/>
    <cellStyle name="20% - Акцент5 15" xfId="122"/>
    <cellStyle name="20% - Акцент5 16" xfId="123"/>
    <cellStyle name="20% - Акцент5 17" xfId="124"/>
    <cellStyle name="20% - Акцент5 18" xfId="125"/>
    <cellStyle name="20% - Акцент5 19" xfId="126"/>
    <cellStyle name="20% - Акцент5 2" xfId="127"/>
    <cellStyle name="20% — акцент5 2" xfId="128"/>
    <cellStyle name="20% - Акцент5 2 2" xfId="129"/>
    <cellStyle name="20% — акцент5 2 2" xfId="130"/>
    <cellStyle name="20% - Акцент5 2 3" xfId="131"/>
    <cellStyle name="20% - Акцент5 2 4" xfId="132"/>
    <cellStyle name="20% - Акцент5 2 5" xfId="133"/>
    <cellStyle name="20% - Акцент5 3" xfId="134"/>
    <cellStyle name="20% — акцент5 3" xfId="135"/>
    <cellStyle name="20% - Акцент5 3 2" xfId="136"/>
    <cellStyle name="20% - Акцент5 4" xfId="137"/>
    <cellStyle name="20% - Акцент5 4 2" xfId="138"/>
    <cellStyle name="20% - Акцент5 5" xfId="139"/>
    <cellStyle name="20% - Акцент5 5 2" xfId="140"/>
    <cellStyle name="20% - Акцент5 6" xfId="141"/>
    <cellStyle name="20% - Акцент5 6 2" xfId="142"/>
    <cellStyle name="20% - Акцент5 7" xfId="143"/>
    <cellStyle name="20% - Акцент5 8" xfId="144"/>
    <cellStyle name="20% - Акцент5 9" xfId="145"/>
    <cellStyle name="20% - Акцент6 10" xfId="146"/>
    <cellStyle name="20% - Акцент6 11" xfId="147"/>
    <cellStyle name="20% - Акцент6 12" xfId="148"/>
    <cellStyle name="20% - Акцент6 13" xfId="149"/>
    <cellStyle name="20% - Акцент6 14" xfId="150"/>
    <cellStyle name="20% - Акцент6 15" xfId="151"/>
    <cellStyle name="20% - Акцент6 16" xfId="152"/>
    <cellStyle name="20% - Акцент6 17" xfId="153"/>
    <cellStyle name="20% - Акцент6 18" xfId="154"/>
    <cellStyle name="20% - Акцент6 19" xfId="155"/>
    <cellStyle name="20% - Акцент6 2" xfId="156"/>
    <cellStyle name="20% — акцент6 2" xfId="157"/>
    <cellStyle name="20% - Акцент6 2 2" xfId="158"/>
    <cellStyle name="20% — акцент6 2 2" xfId="159"/>
    <cellStyle name="20% - Акцент6 2 3" xfId="160"/>
    <cellStyle name="20% - Акцент6 2 4" xfId="161"/>
    <cellStyle name="20% - Акцент6 2 5" xfId="162"/>
    <cellStyle name="20% - Акцент6 3" xfId="163"/>
    <cellStyle name="20% — акцент6 3" xfId="164"/>
    <cellStyle name="20% - Акцент6 3 2" xfId="165"/>
    <cellStyle name="20% - Акцент6 4" xfId="166"/>
    <cellStyle name="20% - Акцент6 4 2" xfId="167"/>
    <cellStyle name="20% - Акцент6 5" xfId="168"/>
    <cellStyle name="20% - Акцент6 5 2" xfId="169"/>
    <cellStyle name="20% - Акцент6 6" xfId="170"/>
    <cellStyle name="20% - Акцент6 6 2" xfId="171"/>
    <cellStyle name="20% - Акцент6 7" xfId="172"/>
    <cellStyle name="20% - Акцент6 8" xfId="173"/>
    <cellStyle name="20% - Акцент6 9" xfId="174"/>
    <cellStyle name="40% - Акцент1 10" xfId="175"/>
    <cellStyle name="40% - Акцент1 11" xfId="176"/>
    <cellStyle name="40% - Акцент1 12" xfId="177"/>
    <cellStyle name="40% - Акцент1 13" xfId="178"/>
    <cellStyle name="40% - Акцент1 14" xfId="179"/>
    <cellStyle name="40% - Акцент1 15" xfId="180"/>
    <cellStyle name="40% - Акцент1 16" xfId="181"/>
    <cellStyle name="40% - Акцент1 17" xfId="182"/>
    <cellStyle name="40% - Акцент1 18" xfId="183"/>
    <cellStyle name="40% - Акцент1 19" xfId="184"/>
    <cellStyle name="40% - Акцент1 2" xfId="185"/>
    <cellStyle name="40% — акцент1 2" xfId="186"/>
    <cellStyle name="40% - Акцент1 2 2" xfId="187"/>
    <cellStyle name="40% — акцент1 2 2" xfId="188"/>
    <cellStyle name="40% - Акцент1 2 3" xfId="189"/>
    <cellStyle name="40% - Акцент1 2 4" xfId="190"/>
    <cellStyle name="40% - Акцент1 2 5" xfId="191"/>
    <cellStyle name="40% - Акцент1 3" xfId="192"/>
    <cellStyle name="40% — акцент1 3" xfId="193"/>
    <cellStyle name="40% - Акцент1 3 2" xfId="194"/>
    <cellStyle name="40% - Акцент1 4" xfId="195"/>
    <cellStyle name="40% - Акцент1 4 2" xfId="196"/>
    <cellStyle name="40% - Акцент1 5" xfId="197"/>
    <cellStyle name="40% - Акцент1 5 2" xfId="198"/>
    <cellStyle name="40% - Акцент1 6" xfId="199"/>
    <cellStyle name="40% - Акцент1 6 2" xfId="200"/>
    <cellStyle name="40% - Акцент1 7" xfId="201"/>
    <cellStyle name="40% - Акцент1 8" xfId="202"/>
    <cellStyle name="40% - Акцент1 9" xfId="203"/>
    <cellStyle name="40% - Акцент2 10" xfId="204"/>
    <cellStyle name="40% - Акцент2 11" xfId="205"/>
    <cellStyle name="40% - Акцент2 12" xfId="206"/>
    <cellStyle name="40% - Акцент2 13" xfId="207"/>
    <cellStyle name="40% - Акцент2 14" xfId="208"/>
    <cellStyle name="40% - Акцент2 15" xfId="209"/>
    <cellStyle name="40% - Акцент2 16" xfId="210"/>
    <cellStyle name="40% - Акцент2 17" xfId="211"/>
    <cellStyle name="40% - Акцент2 18" xfId="212"/>
    <cellStyle name="40% - Акцент2 19" xfId="213"/>
    <cellStyle name="40% - Акцент2 2" xfId="214"/>
    <cellStyle name="40% — акцент2 2" xfId="215"/>
    <cellStyle name="40% - Акцент2 2 2" xfId="216"/>
    <cellStyle name="40% — акцент2 2 2" xfId="217"/>
    <cellStyle name="40% - Акцент2 2 3" xfId="218"/>
    <cellStyle name="40% - Акцент2 2 4" xfId="219"/>
    <cellStyle name="40% - Акцент2 2 5" xfId="220"/>
    <cellStyle name="40% - Акцент2 3" xfId="221"/>
    <cellStyle name="40% — акцент2 3" xfId="222"/>
    <cellStyle name="40% - Акцент2 3 2" xfId="223"/>
    <cellStyle name="40% - Акцент2 4" xfId="224"/>
    <cellStyle name="40% - Акцент2 4 2" xfId="225"/>
    <cellStyle name="40% - Акцент2 5" xfId="226"/>
    <cellStyle name="40% - Акцент2 5 2" xfId="227"/>
    <cellStyle name="40% - Акцент2 6" xfId="228"/>
    <cellStyle name="40% - Акцент2 6 2" xfId="229"/>
    <cellStyle name="40% - Акцент2 7" xfId="230"/>
    <cellStyle name="40% - Акцент2 8" xfId="231"/>
    <cellStyle name="40% - Акцент2 9" xfId="232"/>
    <cellStyle name="40% - Акцент3 10" xfId="233"/>
    <cellStyle name="40% - Акцент3 11" xfId="234"/>
    <cellStyle name="40% - Акцент3 12" xfId="235"/>
    <cellStyle name="40% - Акцент3 13" xfId="236"/>
    <cellStyle name="40% - Акцент3 14" xfId="237"/>
    <cellStyle name="40% - Акцент3 15" xfId="238"/>
    <cellStyle name="40% - Акцент3 16" xfId="239"/>
    <cellStyle name="40% - Акцент3 17" xfId="240"/>
    <cellStyle name="40% - Акцент3 18" xfId="241"/>
    <cellStyle name="40% - Акцент3 19" xfId="242"/>
    <cellStyle name="40% - Акцент3 2" xfId="243"/>
    <cellStyle name="40% — акцент3 2" xfId="244"/>
    <cellStyle name="40% - Акцент3 2 2" xfId="245"/>
    <cellStyle name="40% — акцент3 2 2" xfId="246"/>
    <cellStyle name="40% - Акцент3 2 3" xfId="247"/>
    <cellStyle name="40% - Акцент3 2 4" xfId="248"/>
    <cellStyle name="40% - Акцент3 2 5" xfId="249"/>
    <cellStyle name="40% - Акцент3 3" xfId="250"/>
    <cellStyle name="40% — акцент3 3" xfId="251"/>
    <cellStyle name="40% - Акцент3 3 2" xfId="252"/>
    <cellStyle name="40% - Акцент3 4" xfId="253"/>
    <cellStyle name="40% - Акцент3 4 2" xfId="254"/>
    <cellStyle name="40% - Акцент3 5" xfId="255"/>
    <cellStyle name="40% - Акцент3 5 2" xfId="256"/>
    <cellStyle name="40% - Акцент3 6" xfId="257"/>
    <cellStyle name="40% - Акцент3 6 2" xfId="258"/>
    <cellStyle name="40% - Акцент3 7" xfId="259"/>
    <cellStyle name="40% - Акцент3 8" xfId="260"/>
    <cellStyle name="40% - Акцент3 9" xfId="261"/>
    <cellStyle name="40% - Акцент4 10" xfId="262"/>
    <cellStyle name="40% - Акцент4 11" xfId="263"/>
    <cellStyle name="40% - Акцент4 12" xfId="264"/>
    <cellStyle name="40% - Акцент4 13" xfId="265"/>
    <cellStyle name="40% - Акцент4 14" xfId="266"/>
    <cellStyle name="40% - Акцент4 15" xfId="267"/>
    <cellStyle name="40% - Акцент4 16" xfId="268"/>
    <cellStyle name="40% - Акцент4 17" xfId="269"/>
    <cellStyle name="40% - Акцент4 18" xfId="270"/>
    <cellStyle name="40% - Акцент4 19" xfId="271"/>
    <cellStyle name="40% - Акцент4 2" xfId="272"/>
    <cellStyle name="40% — акцент4 2" xfId="273"/>
    <cellStyle name="40% - Акцент4 2 2" xfId="274"/>
    <cellStyle name="40% — акцент4 2 2" xfId="275"/>
    <cellStyle name="40% - Акцент4 2 3" xfId="276"/>
    <cellStyle name="40% - Акцент4 2 4" xfId="277"/>
    <cellStyle name="40% - Акцент4 2 5" xfId="278"/>
    <cellStyle name="40% - Акцент4 3" xfId="279"/>
    <cellStyle name="40% — акцент4 3" xfId="280"/>
    <cellStyle name="40% - Акцент4 3 2" xfId="281"/>
    <cellStyle name="40% - Акцент4 4" xfId="282"/>
    <cellStyle name="40% - Акцент4 4 2" xfId="283"/>
    <cellStyle name="40% - Акцент4 5" xfId="284"/>
    <cellStyle name="40% - Акцент4 5 2" xfId="285"/>
    <cellStyle name="40% - Акцент4 6" xfId="286"/>
    <cellStyle name="40% - Акцент4 6 2" xfId="287"/>
    <cellStyle name="40% - Акцент4 7" xfId="288"/>
    <cellStyle name="40% - Акцент4 8" xfId="289"/>
    <cellStyle name="40% - Акцент4 9" xfId="290"/>
    <cellStyle name="40% - Акцент5 10" xfId="291"/>
    <cellStyle name="40% - Акцент5 11" xfId="292"/>
    <cellStyle name="40% - Акцент5 12" xfId="293"/>
    <cellStyle name="40% - Акцент5 13" xfId="294"/>
    <cellStyle name="40% - Акцент5 14" xfId="295"/>
    <cellStyle name="40% - Акцент5 15" xfId="296"/>
    <cellStyle name="40% - Акцент5 16" xfId="297"/>
    <cellStyle name="40% - Акцент5 17" xfId="298"/>
    <cellStyle name="40% - Акцент5 18" xfId="299"/>
    <cellStyle name="40% - Акцент5 19" xfId="300"/>
    <cellStyle name="40% - Акцент5 2" xfId="301"/>
    <cellStyle name="40% — акцент5 2" xfId="302"/>
    <cellStyle name="40% - Акцент5 2 2" xfId="303"/>
    <cellStyle name="40% — акцент5 2 2" xfId="304"/>
    <cellStyle name="40% - Акцент5 2 3" xfId="305"/>
    <cellStyle name="40% - Акцент5 2 4" xfId="306"/>
    <cellStyle name="40% - Акцент5 2 5" xfId="307"/>
    <cellStyle name="40% - Акцент5 3" xfId="308"/>
    <cellStyle name="40% — акцент5 3" xfId="309"/>
    <cellStyle name="40% - Акцент5 3 2" xfId="310"/>
    <cellStyle name="40% - Акцент5 4" xfId="311"/>
    <cellStyle name="40% - Акцент5 4 2" xfId="312"/>
    <cellStyle name="40% - Акцент5 5" xfId="313"/>
    <cellStyle name="40% - Акцент5 5 2" xfId="314"/>
    <cellStyle name="40% - Акцент5 6" xfId="315"/>
    <cellStyle name="40% - Акцент5 6 2" xfId="316"/>
    <cellStyle name="40% - Акцент5 7" xfId="317"/>
    <cellStyle name="40% - Акцент5 8" xfId="318"/>
    <cellStyle name="40% - Акцент5 9" xfId="319"/>
    <cellStyle name="40% - Акцент6 10" xfId="320"/>
    <cellStyle name="40% - Акцент6 11" xfId="321"/>
    <cellStyle name="40% - Акцент6 12" xfId="322"/>
    <cellStyle name="40% - Акцент6 13" xfId="323"/>
    <cellStyle name="40% - Акцент6 14" xfId="324"/>
    <cellStyle name="40% - Акцент6 15" xfId="325"/>
    <cellStyle name="40% - Акцент6 16" xfId="326"/>
    <cellStyle name="40% - Акцент6 17" xfId="327"/>
    <cellStyle name="40% - Акцент6 18" xfId="328"/>
    <cellStyle name="40% - Акцент6 19" xfId="329"/>
    <cellStyle name="40% - Акцент6 2" xfId="330"/>
    <cellStyle name="40% — акцент6 2" xfId="331"/>
    <cellStyle name="40% - Акцент6 2 2" xfId="332"/>
    <cellStyle name="40% — акцент6 2 2" xfId="333"/>
    <cellStyle name="40% - Акцент6 2 3" xfId="334"/>
    <cellStyle name="40% - Акцент6 2 4" xfId="335"/>
    <cellStyle name="40% - Акцент6 2 5" xfId="336"/>
    <cellStyle name="40% - Акцент6 3" xfId="337"/>
    <cellStyle name="40% — акцент6 3" xfId="338"/>
    <cellStyle name="40% - Акцент6 3 2" xfId="339"/>
    <cellStyle name="40% - Акцент6 4" xfId="340"/>
    <cellStyle name="40% - Акцент6 4 2" xfId="341"/>
    <cellStyle name="40% - Акцент6 5" xfId="342"/>
    <cellStyle name="40% - Акцент6 5 2" xfId="343"/>
    <cellStyle name="40% - Акцент6 6" xfId="344"/>
    <cellStyle name="40% - Акцент6 6 2" xfId="345"/>
    <cellStyle name="40% - Акцент6 7" xfId="346"/>
    <cellStyle name="40% - Акцент6 8" xfId="347"/>
    <cellStyle name="40% - Акцент6 9" xfId="348"/>
    <cellStyle name="60% - Акцент1 10" xfId="349"/>
    <cellStyle name="60% - Акцент1 11" xfId="350"/>
    <cellStyle name="60% - Акцент1 12" xfId="351"/>
    <cellStyle name="60% - Акцент1 13" xfId="352"/>
    <cellStyle name="60% - Акцент1 14" xfId="353"/>
    <cellStyle name="60% - Акцент1 15" xfId="354"/>
    <cellStyle name="60% - Акцент1 16" xfId="355"/>
    <cellStyle name="60% - Акцент1 17" xfId="356"/>
    <cellStyle name="60% - Акцент1 18" xfId="357"/>
    <cellStyle name="60% - Акцент1 19" xfId="358"/>
    <cellStyle name="60% - Акцент1 2" xfId="359"/>
    <cellStyle name="60% - Акцент1 2 2" xfId="360"/>
    <cellStyle name="60% - Акцент1 2 3" xfId="361"/>
    <cellStyle name="60% - Акцент1 2 4" xfId="362"/>
    <cellStyle name="60% - Акцент1 2 5" xfId="363"/>
    <cellStyle name="60% - Акцент1 3" xfId="364"/>
    <cellStyle name="60% - Акцент1 3 2" xfId="365"/>
    <cellStyle name="60% - Акцент1 4" xfId="366"/>
    <cellStyle name="60% - Акцент1 4 2" xfId="367"/>
    <cellStyle name="60% - Акцент1 5" xfId="368"/>
    <cellStyle name="60% - Акцент1 5 2" xfId="369"/>
    <cellStyle name="60% - Акцент1 6" xfId="370"/>
    <cellStyle name="60% - Акцент1 6 2" xfId="371"/>
    <cellStyle name="60% - Акцент1 7" xfId="372"/>
    <cellStyle name="60% - Акцент1 8" xfId="373"/>
    <cellStyle name="60% - Акцент1 9" xfId="374"/>
    <cellStyle name="60% - Акцент2 10" xfId="375"/>
    <cellStyle name="60% - Акцент2 11" xfId="376"/>
    <cellStyle name="60% - Акцент2 12" xfId="377"/>
    <cellStyle name="60% - Акцент2 13" xfId="378"/>
    <cellStyle name="60% - Акцент2 14" xfId="379"/>
    <cellStyle name="60% - Акцент2 15" xfId="380"/>
    <cellStyle name="60% - Акцент2 16" xfId="381"/>
    <cellStyle name="60% - Акцент2 17" xfId="382"/>
    <cellStyle name="60% - Акцент2 18" xfId="383"/>
    <cellStyle name="60% - Акцент2 19" xfId="384"/>
    <cellStyle name="60% - Акцент2 2" xfId="385"/>
    <cellStyle name="60% - Акцент2 2 2" xfId="386"/>
    <cellStyle name="60% - Акцент2 2 3" xfId="387"/>
    <cellStyle name="60% - Акцент2 2 4" xfId="388"/>
    <cellStyle name="60% - Акцент2 2 5" xfId="389"/>
    <cellStyle name="60% - Акцент2 3" xfId="390"/>
    <cellStyle name="60% - Акцент2 3 2" xfId="391"/>
    <cellStyle name="60% - Акцент2 4" xfId="392"/>
    <cellStyle name="60% - Акцент2 4 2" xfId="393"/>
    <cellStyle name="60% - Акцент2 5" xfId="394"/>
    <cellStyle name="60% - Акцент2 5 2" xfId="395"/>
    <cellStyle name="60% - Акцент2 6" xfId="396"/>
    <cellStyle name="60% - Акцент2 6 2" xfId="397"/>
    <cellStyle name="60% - Акцент2 7" xfId="398"/>
    <cellStyle name="60% - Акцент2 8" xfId="399"/>
    <cellStyle name="60% - Акцент2 9" xfId="400"/>
    <cellStyle name="60% - Акцент3 10" xfId="401"/>
    <cellStyle name="60% - Акцент3 11" xfId="402"/>
    <cellStyle name="60% - Акцент3 12" xfId="403"/>
    <cellStyle name="60% - Акцент3 13" xfId="404"/>
    <cellStyle name="60% - Акцент3 14" xfId="405"/>
    <cellStyle name="60% - Акцент3 15" xfId="406"/>
    <cellStyle name="60% - Акцент3 16" xfId="407"/>
    <cellStyle name="60% - Акцент3 17" xfId="408"/>
    <cellStyle name="60% - Акцент3 18" xfId="409"/>
    <cellStyle name="60% - Акцент3 19" xfId="410"/>
    <cellStyle name="60% - Акцент3 2" xfId="411"/>
    <cellStyle name="60% - Акцент3 2 2" xfId="412"/>
    <cellStyle name="60% - Акцент3 2 3" xfId="413"/>
    <cellStyle name="60% - Акцент3 2 4" xfId="414"/>
    <cellStyle name="60% - Акцент3 2 5" xfId="415"/>
    <cellStyle name="60% - Акцент3 3" xfId="416"/>
    <cellStyle name="60% - Акцент3 3 2" xfId="417"/>
    <cellStyle name="60% - Акцент3 4" xfId="418"/>
    <cellStyle name="60% - Акцент3 4 2" xfId="419"/>
    <cellStyle name="60% - Акцент3 5" xfId="420"/>
    <cellStyle name="60% - Акцент3 5 2" xfId="421"/>
    <cellStyle name="60% - Акцент3 6" xfId="422"/>
    <cellStyle name="60% - Акцент3 6 2" xfId="423"/>
    <cellStyle name="60% - Акцент3 7" xfId="424"/>
    <cellStyle name="60% - Акцент3 8" xfId="425"/>
    <cellStyle name="60% - Акцент3 9" xfId="426"/>
    <cellStyle name="60% - Акцент4 10" xfId="427"/>
    <cellStyle name="60% - Акцент4 11" xfId="428"/>
    <cellStyle name="60% - Акцент4 12" xfId="429"/>
    <cellStyle name="60% - Акцент4 13" xfId="430"/>
    <cellStyle name="60% - Акцент4 14" xfId="431"/>
    <cellStyle name="60% - Акцент4 15" xfId="432"/>
    <cellStyle name="60% - Акцент4 16" xfId="433"/>
    <cellStyle name="60% - Акцент4 17" xfId="434"/>
    <cellStyle name="60% - Акцент4 18" xfId="435"/>
    <cellStyle name="60% - Акцент4 19" xfId="436"/>
    <cellStyle name="60% - Акцент4 2" xfId="437"/>
    <cellStyle name="60% - Акцент4 2 2" xfId="438"/>
    <cellStyle name="60% - Акцент4 2 3" xfId="439"/>
    <cellStyle name="60% - Акцент4 2 4" xfId="440"/>
    <cellStyle name="60% - Акцент4 2 5" xfId="441"/>
    <cellStyle name="60% - Акцент4 3" xfId="442"/>
    <cellStyle name="60% - Акцент4 3 2" xfId="443"/>
    <cellStyle name="60% - Акцент4 4" xfId="444"/>
    <cellStyle name="60% - Акцент4 4 2" xfId="445"/>
    <cellStyle name="60% - Акцент4 5" xfId="446"/>
    <cellStyle name="60% - Акцент4 5 2" xfId="447"/>
    <cellStyle name="60% - Акцент4 6" xfId="448"/>
    <cellStyle name="60% - Акцент4 6 2" xfId="449"/>
    <cellStyle name="60% - Акцент4 7" xfId="450"/>
    <cellStyle name="60% - Акцент4 8" xfId="451"/>
    <cellStyle name="60% - Акцент4 9" xfId="452"/>
    <cellStyle name="60% - Акцент5 10" xfId="453"/>
    <cellStyle name="60% - Акцент5 11" xfId="454"/>
    <cellStyle name="60% - Акцент5 12" xfId="455"/>
    <cellStyle name="60% - Акцент5 13" xfId="456"/>
    <cellStyle name="60% - Акцент5 14" xfId="457"/>
    <cellStyle name="60% - Акцент5 15" xfId="458"/>
    <cellStyle name="60% - Акцент5 16" xfId="459"/>
    <cellStyle name="60% - Акцент5 17" xfId="460"/>
    <cellStyle name="60% - Акцент5 18" xfId="461"/>
    <cellStyle name="60% - Акцент5 19" xfId="462"/>
    <cellStyle name="60% - Акцент5 2" xfId="463"/>
    <cellStyle name="60% - Акцент5 2 2" xfId="464"/>
    <cellStyle name="60% - Акцент5 2 3" xfId="465"/>
    <cellStyle name="60% - Акцент5 2 4" xfId="466"/>
    <cellStyle name="60% - Акцент5 2 5" xfId="467"/>
    <cellStyle name="60% - Акцент5 3" xfId="468"/>
    <cellStyle name="60% - Акцент5 3 2" xfId="469"/>
    <cellStyle name="60% - Акцент5 4" xfId="470"/>
    <cellStyle name="60% - Акцент5 4 2" xfId="471"/>
    <cellStyle name="60% - Акцент5 5" xfId="472"/>
    <cellStyle name="60% - Акцент5 5 2" xfId="473"/>
    <cellStyle name="60% - Акцент5 6" xfId="474"/>
    <cellStyle name="60% - Акцент5 6 2" xfId="475"/>
    <cellStyle name="60% - Акцент5 7" xfId="476"/>
    <cellStyle name="60% - Акцент5 8" xfId="477"/>
    <cellStyle name="60% - Акцент5 9" xfId="478"/>
    <cellStyle name="60% - Акцент6 10" xfId="479"/>
    <cellStyle name="60% - Акцент6 11" xfId="480"/>
    <cellStyle name="60% - Акцент6 12" xfId="481"/>
    <cellStyle name="60% - Акцент6 13" xfId="482"/>
    <cellStyle name="60% - Акцент6 14" xfId="483"/>
    <cellStyle name="60% - Акцент6 15" xfId="484"/>
    <cellStyle name="60% - Акцент6 16" xfId="485"/>
    <cellStyle name="60% - Акцент6 17" xfId="486"/>
    <cellStyle name="60% - Акцент6 18" xfId="487"/>
    <cellStyle name="60% - Акцент6 19" xfId="488"/>
    <cellStyle name="60% - Акцент6 2" xfId="489"/>
    <cellStyle name="60% - Акцент6 2 2" xfId="490"/>
    <cellStyle name="60% - Акцент6 2 3" xfId="491"/>
    <cellStyle name="60% - Акцент6 2 4" xfId="492"/>
    <cellStyle name="60% - Акцент6 2 5" xfId="493"/>
    <cellStyle name="60% - Акцент6 3" xfId="494"/>
    <cellStyle name="60% - Акцент6 3 2" xfId="495"/>
    <cellStyle name="60% - Акцент6 4" xfId="496"/>
    <cellStyle name="60% - Акцент6 4 2" xfId="497"/>
    <cellStyle name="60% - Акцент6 5" xfId="498"/>
    <cellStyle name="60% - Акцент6 5 2" xfId="499"/>
    <cellStyle name="60% - Акцент6 6" xfId="500"/>
    <cellStyle name="60% - Акцент6 6 2" xfId="501"/>
    <cellStyle name="60% - Акцент6 7" xfId="502"/>
    <cellStyle name="60% - Акцент6 8" xfId="503"/>
    <cellStyle name="60% - Акцент6 9" xfId="504"/>
    <cellStyle name="Normal_Sheet2" xfId="505"/>
    <cellStyle name="Акцент1" xfId="506" builtinId="29" customBuiltin="1"/>
    <cellStyle name="Акцент1 10" xfId="507"/>
    <cellStyle name="Акцент1 11" xfId="508"/>
    <cellStyle name="Акцент1 12" xfId="509"/>
    <cellStyle name="Акцент1 13" xfId="510"/>
    <cellStyle name="Акцент1 14" xfId="511"/>
    <cellStyle name="Акцент1 15" xfId="512"/>
    <cellStyle name="Акцент1 16" xfId="513"/>
    <cellStyle name="Акцент1 17" xfId="514"/>
    <cellStyle name="Акцент1 18" xfId="515"/>
    <cellStyle name="Акцент1 19" xfId="516"/>
    <cellStyle name="Акцент1 2" xfId="517"/>
    <cellStyle name="Акцент1 2 2" xfId="518"/>
    <cellStyle name="Акцент1 2 2 2" xfId="519"/>
    <cellStyle name="Акцент1 2 3" xfId="520"/>
    <cellStyle name="Акцент1 2 4" xfId="521"/>
    <cellStyle name="Акцент1 2 5" xfId="522"/>
    <cellStyle name="Акцент1 3" xfId="523"/>
    <cellStyle name="Акцент1 3 2" xfId="524"/>
    <cellStyle name="Акцент1 4" xfId="525"/>
    <cellStyle name="Акцент1 4 2" xfId="526"/>
    <cellStyle name="Акцент1 5" xfId="527"/>
    <cellStyle name="Акцент1 5 2" xfId="528"/>
    <cellStyle name="Акцент1 6" xfId="529"/>
    <cellStyle name="Акцент1 6 2" xfId="530"/>
    <cellStyle name="Акцент1 7" xfId="531"/>
    <cellStyle name="Акцент1 8" xfId="532"/>
    <cellStyle name="Акцент1 9" xfId="533"/>
    <cellStyle name="Акцент2" xfId="534" builtinId="33" customBuiltin="1"/>
    <cellStyle name="Акцент2 10" xfId="535"/>
    <cellStyle name="Акцент2 11" xfId="536"/>
    <cellStyle name="Акцент2 12" xfId="537"/>
    <cellStyle name="Акцент2 13" xfId="538"/>
    <cellStyle name="Акцент2 14" xfId="539"/>
    <cellStyle name="Акцент2 15" xfId="540"/>
    <cellStyle name="Акцент2 16" xfId="541"/>
    <cellStyle name="Акцент2 17" xfId="542"/>
    <cellStyle name="Акцент2 18" xfId="543"/>
    <cellStyle name="Акцент2 19" xfId="544"/>
    <cellStyle name="Акцент2 2" xfId="545"/>
    <cellStyle name="Акцент2 2 2" xfId="546"/>
    <cellStyle name="Акцент2 2 2 2" xfId="547"/>
    <cellStyle name="Акцент2 2 3" xfId="548"/>
    <cellStyle name="Акцент2 2 4" xfId="549"/>
    <cellStyle name="Акцент2 2 5" xfId="550"/>
    <cellStyle name="Акцент2 3" xfId="551"/>
    <cellStyle name="Акцент2 3 2" xfId="552"/>
    <cellStyle name="Акцент2 4" xfId="553"/>
    <cellStyle name="Акцент2 4 2" xfId="554"/>
    <cellStyle name="Акцент2 5" xfId="555"/>
    <cellStyle name="Акцент2 5 2" xfId="556"/>
    <cellStyle name="Акцент2 6" xfId="557"/>
    <cellStyle name="Акцент2 6 2" xfId="558"/>
    <cellStyle name="Акцент2 7" xfId="559"/>
    <cellStyle name="Акцент2 8" xfId="560"/>
    <cellStyle name="Акцент2 9" xfId="561"/>
    <cellStyle name="Акцент3" xfId="562" builtinId="37" customBuiltin="1"/>
    <cellStyle name="Акцент3 10" xfId="563"/>
    <cellStyle name="Акцент3 11" xfId="564"/>
    <cellStyle name="Акцент3 12" xfId="565"/>
    <cellStyle name="Акцент3 13" xfId="566"/>
    <cellStyle name="Акцент3 14" xfId="567"/>
    <cellStyle name="Акцент3 15" xfId="568"/>
    <cellStyle name="Акцент3 16" xfId="569"/>
    <cellStyle name="Акцент3 17" xfId="570"/>
    <cellStyle name="Акцент3 18" xfId="571"/>
    <cellStyle name="Акцент3 19" xfId="572"/>
    <cellStyle name="Акцент3 2" xfId="573"/>
    <cellStyle name="Акцент3 2 2" xfId="574"/>
    <cellStyle name="Акцент3 2 2 2" xfId="575"/>
    <cellStyle name="Акцент3 2 3" xfId="576"/>
    <cellStyle name="Акцент3 2 4" xfId="577"/>
    <cellStyle name="Акцент3 2 5" xfId="578"/>
    <cellStyle name="Акцент3 3" xfId="579"/>
    <cellStyle name="Акцент3 3 2" xfId="580"/>
    <cellStyle name="Акцент3 4" xfId="581"/>
    <cellStyle name="Акцент3 4 2" xfId="582"/>
    <cellStyle name="Акцент3 5" xfId="583"/>
    <cellStyle name="Акцент3 5 2" xfId="584"/>
    <cellStyle name="Акцент3 6" xfId="585"/>
    <cellStyle name="Акцент3 6 2" xfId="586"/>
    <cellStyle name="Акцент3 7" xfId="587"/>
    <cellStyle name="Акцент3 8" xfId="588"/>
    <cellStyle name="Акцент3 9" xfId="589"/>
    <cellStyle name="Акцент4" xfId="590" builtinId="41" customBuiltin="1"/>
    <cellStyle name="Акцент4 10" xfId="591"/>
    <cellStyle name="Акцент4 11" xfId="592"/>
    <cellStyle name="Акцент4 12" xfId="593"/>
    <cellStyle name="Акцент4 13" xfId="594"/>
    <cellStyle name="Акцент4 14" xfId="595"/>
    <cellStyle name="Акцент4 15" xfId="596"/>
    <cellStyle name="Акцент4 16" xfId="597"/>
    <cellStyle name="Акцент4 17" xfId="598"/>
    <cellStyle name="Акцент4 18" xfId="599"/>
    <cellStyle name="Акцент4 19" xfId="600"/>
    <cellStyle name="Акцент4 2" xfId="601"/>
    <cellStyle name="Акцент4 2 2" xfId="602"/>
    <cellStyle name="Акцент4 2 2 2" xfId="603"/>
    <cellStyle name="Акцент4 2 3" xfId="604"/>
    <cellStyle name="Акцент4 2 4" xfId="605"/>
    <cellStyle name="Акцент4 2 5" xfId="606"/>
    <cellStyle name="Акцент4 3" xfId="607"/>
    <cellStyle name="Акцент4 3 2" xfId="608"/>
    <cellStyle name="Акцент4 4" xfId="609"/>
    <cellStyle name="Акцент4 4 2" xfId="610"/>
    <cellStyle name="Акцент4 5" xfId="611"/>
    <cellStyle name="Акцент4 5 2" xfId="612"/>
    <cellStyle name="Акцент4 6" xfId="613"/>
    <cellStyle name="Акцент4 6 2" xfId="614"/>
    <cellStyle name="Акцент4 7" xfId="615"/>
    <cellStyle name="Акцент4 8" xfId="616"/>
    <cellStyle name="Акцент4 9" xfId="617"/>
    <cellStyle name="Акцент5" xfId="618" builtinId="45" customBuiltin="1"/>
    <cellStyle name="Акцент5 10" xfId="619"/>
    <cellStyle name="Акцент5 11" xfId="620"/>
    <cellStyle name="Акцент5 12" xfId="621"/>
    <cellStyle name="Акцент5 13" xfId="622"/>
    <cellStyle name="Акцент5 14" xfId="623"/>
    <cellStyle name="Акцент5 15" xfId="624"/>
    <cellStyle name="Акцент5 16" xfId="625"/>
    <cellStyle name="Акцент5 17" xfId="626"/>
    <cellStyle name="Акцент5 18" xfId="627"/>
    <cellStyle name="Акцент5 19" xfId="628"/>
    <cellStyle name="Акцент5 2" xfId="629"/>
    <cellStyle name="Акцент5 2 2" xfId="630"/>
    <cellStyle name="Акцент5 2 2 2" xfId="631"/>
    <cellStyle name="Акцент5 2 3" xfId="632"/>
    <cellStyle name="Акцент5 2 4" xfId="633"/>
    <cellStyle name="Акцент5 2 5" xfId="634"/>
    <cellStyle name="Акцент5 3" xfId="635"/>
    <cellStyle name="Акцент5 3 2" xfId="636"/>
    <cellStyle name="Акцент5 4" xfId="637"/>
    <cellStyle name="Акцент5 4 2" xfId="638"/>
    <cellStyle name="Акцент5 5" xfId="639"/>
    <cellStyle name="Акцент5 5 2" xfId="640"/>
    <cellStyle name="Акцент5 6" xfId="641"/>
    <cellStyle name="Акцент5 6 2" xfId="642"/>
    <cellStyle name="Акцент5 7" xfId="643"/>
    <cellStyle name="Акцент5 8" xfId="644"/>
    <cellStyle name="Акцент5 9" xfId="645"/>
    <cellStyle name="Акцент6" xfId="646" builtinId="49" customBuiltin="1"/>
    <cellStyle name="Акцент6 10" xfId="647"/>
    <cellStyle name="Акцент6 11" xfId="648"/>
    <cellStyle name="Акцент6 12" xfId="649"/>
    <cellStyle name="Акцент6 13" xfId="650"/>
    <cellStyle name="Акцент6 14" xfId="651"/>
    <cellStyle name="Акцент6 15" xfId="652"/>
    <cellStyle name="Акцент6 16" xfId="653"/>
    <cellStyle name="Акцент6 17" xfId="654"/>
    <cellStyle name="Акцент6 18" xfId="655"/>
    <cellStyle name="Акцент6 19" xfId="656"/>
    <cellStyle name="Акцент6 2" xfId="657"/>
    <cellStyle name="Акцент6 2 2" xfId="658"/>
    <cellStyle name="Акцент6 2 2 2" xfId="659"/>
    <cellStyle name="Акцент6 2 3" xfId="660"/>
    <cellStyle name="Акцент6 2 4" xfId="661"/>
    <cellStyle name="Акцент6 2 5" xfId="662"/>
    <cellStyle name="Акцент6 3" xfId="663"/>
    <cellStyle name="Акцент6 3 2" xfId="664"/>
    <cellStyle name="Акцент6 4" xfId="665"/>
    <cellStyle name="Акцент6 4 2" xfId="666"/>
    <cellStyle name="Акцент6 5" xfId="667"/>
    <cellStyle name="Акцент6 5 2" xfId="668"/>
    <cellStyle name="Акцент6 6" xfId="669"/>
    <cellStyle name="Акцент6 6 2" xfId="670"/>
    <cellStyle name="Акцент6 7" xfId="671"/>
    <cellStyle name="Акцент6 8" xfId="672"/>
    <cellStyle name="Акцент6 9" xfId="673"/>
    <cellStyle name="Ввод " xfId="674" builtinId="20" customBuiltin="1"/>
    <cellStyle name="Ввод  10" xfId="675"/>
    <cellStyle name="Ввод  11" xfId="676"/>
    <cellStyle name="Ввод  12" xfId="677"/>
    <cellStyle name="Ввод  13" xfId="678"/>
    <cellStyle name="Ввод  14" xfId="679"/>
    <cellStyle name="Ввод  15" xfId="680"/>
    <cellStyle name="Ввод  16" xfId="681"/>
    <cellStyle name="Ввод  17" xfId="682"/>
    <cellStyle name="Ввод  18" xfId="683"/>
    <cellStyle name="Ввод  19" xfId="684"/>
    <cellStyle name="Ввод  2" xfId="685"/>
    <cellStyle name="Ввод  2 2" xfId="686"/>
    <cellStyle name="Ввод  2 2 2" xfId="687"/>
    <cellStyle name="Ввод  2 3" xfId="688"/>
    <cellStyle name="Ввод  2 4" xfId="689"/>
    <cellStyle name="Ввод  2 5" xfId="690"/>
    <cellStyle name="Ввод  3" xfId="691"/>
    <cellStyle name="Ввод  3 2" xfId="692"/>
    <cellStyle name="Ввод  4" xfId="693"/>
    <cellStyle name="Ввод  4 2" xfId="694"/>
    <cellStyle name="Ввод  5" xfId="695"/>
    <cellStyle name="Ввод  5 2" xfId="696"/>
    <cellStyle name="Ввод  6" xfId="697"/>
    <cellStyle name="Ввод  6 2" xfId="698"/>
    <cellStyle name="Ввод  7" xfId="699"/>
    <cellStyle name="Ввод  8" xfId="700"/>
    <cellStyle name="Ввод  9" xfId="701"/>
    <cellStyle name="Вывод" xfId="702" builtinId="21" customBuiltin="1"/>
    <cellStyle name="Вывод 10" xfId="703"/>
    <cellStyle name="Вывод 11" xfId="704"/>
    <cellStyle name="Вывод 12" xfId="705"/>
    <cellStyle name="Вывод 13" xfId="706"/>
    <cellStyle name="Вывод 14" xfId="707"/>
    <cellStyle name="Вывод 15" xfId="708"/>
    <cellStyle name="Вывод 16" xfId="709"/>
    <cellStyle name="Вывод 17" xfId="710"/>
    <cellStyle name="Вывод 18" xfId="711"/>
    <cellStyle name="Вывод 19" xfId="712"/>
    <cellStyle name="Вывод 2" xfId="713"/>
    <cellStyle name="Вывод 2 2" xfId="714"/>
    <cellStyle name="Вывод 2 2 2" xfId="715"/>
    <cellStyle name="Вывод 2 3" xfId="716"/>
    <cellStyle name="Вывод 2 4" xfId="717"/>
    <cellStyle name="Вывод 2 5" xfId="718"/>
    <cellStyle name="Вывод 3" xfId="719"/>
    <cellStyle name="Вывод 3 2" xfId="720"/>
    <cellStyle name="Вывод 4" xfId="721"/>
    <cellStyle name="Вывод 4 2" xfId="722"/>
    <cellStyle name="Вывод 5" xfId="723"/>
    <cellStyle name="Вывод 5 2" xfId="724"/>
    <cellStyle name="Вывод 6" xfId="725"/>
    <cellStyle name="Вывод 6 2" xfId="726"/>
    <cellStyle name="Вывод 7" xfId="727"/>
    <cellStyle name="Вывод 8" xfId="728"/>
    <cellStyle name="Вывод 9" xfId="729"/>
    <cellStyle name="Вычисление" xfId="730" builtinId="22" customBuiltin="1"/>
    <cellStyle name="Вычисление 10" xfId="731"/>
    <cellStyle name="Вычисление 11" xfId="732"/>
    <cellStyle name="Вычисление 12" xfId="733"/>
    <cellStyle name="Вычисление 13" xfId="734"/>
    <cellStyle name="Вычисление 14" xfId="735"/>
    <cellStyle name="Вычисление 15" xfId="736"/>
    <cellStyle name="Вычисление 16" xfId="737"/>
    <cellStyle name="Вычисление 17" xfId="738"/>
    <cellStyle name="Вычисление 18" xfId="739"/>
    <cellStyle name="Вычисление 19" xfId="740"/>
    <cellStyle name="Вычисление 2" xfId="741"/>
    <cellStyle name="Вычисление 2 2" xfId="742"/>
    <cellStyle name="Вычисление 2 2 2" xfId="743"/>
    <cellStyle name="Вычисление 2 3" xfId="744"/>
    <cellStyle name="Вычисление 2 4" xfId="745"/>
    <cellStyle name="Вычисление 2 5" xfId="746"/>
    <cellStyle name="Вычисление 3" xfId="747"/>
    <cellStyle name="Вычисление 3 2" xfId="748"/>
    <cellStyle name="Вычисление 4" xfId="749"/>
    <cellStyle name="Вычисление 4 2" xfId="750"/>
    <cellStyle name="Вычисление 5" xfId="751"/>
    <cellStyle name="Вычисление 5 2" xfId="752"/>
    <cellStyle name="Вычисление 6" xfId="753"/>
    <cellStyle name="Вычисление 6 2" xfId="754"/>
    <cellStyle name="Вычисление 7" xfId="755"/>
    <cellStyle name="Вычисление 8" xfId="756"/>
    <cellStyle name="Вычисление 9" xfId="757"/>
    <cellStyle name="Гиперссылка 2" xfId="758"/>
    <cellStyle name="Гиперссылка 3" xfId="759"/>
    <cellStyle name="Денежный 2" xfId="760"/>
    <cellStyle name="Заголовок 1" xfId="761" builtinId="16" customBuiltin="1"/>
    <cellStyle name="Заголовок 1 10" xfId="762"/>
    <cellStyle name="Заголовок 1 11" xfId="763"/>
    <cellStyle name="Заголовок 1 12" xfId="764"/>
    <cellStyle name="Заголовок 1 13" xfId="765"/>
    <cellStyle name="Заголовок 1 14" xfId="766"/>
    <cellStyle name="Заголовок 1 15" xfId="767"/>
    <cellStyle name="Заголовок 1 16" xfId="768"/>
    <cellStyle name="Заголовок 1 17" xfId="769"/>
    <cellStyle name="Заголовок 1 18" xfId="770"/>
    <cellStyle name="Заголовок 1 19" xfId="771"/>
    <cellStyle name="Заголовок 1 2" xfId="772"/>
    <cellStyle name="Заголовок 1 2 2" xfId="773"/>
    <cellStyle name="Заголовок 1 2 2 2" xfId="774"/>
    <cellStyle name="Заголовок 1 2 3" xfId="775"/>
    <cellStyle name="Заголовок 1 2 4" xfId="776"/>
    <cellStyle name="Заголовок 1 2 5" xfId="777"/>
    <cellStyle name="Заголовок 1 3" xfId="778"/>
    <cellStyle name="Заголовок 1 3 2" xfId="779"/>
    <cellStyle name="Заголовок 1 4" xfId="780"/>
    <cellStyle name="Заголовок 1 4 2" xfId="781"/>
    <cellStyle name="Заголовок 1 5" xfId="782"/>
    <cellStyle name="Заголовок 1 5 2" xfId="783"/>
    <cellStyle name="Заголовок 1 6" xfId="784"/>
    <cellStyle name="Заголовок 1 6 2" xfId="785"/>
    <cellStyle name="Заголовок 1 7" xfId="786"/>
    <cellStyle name="Заголовок 1 8" xfId="787"/>
    <cellStyle name="Заголовок 1 9" xfId="788"/>
    <cellStyle name="Заголовок 2" xfId="789" builtinId="17" customBuiltin="1"/>
    <cellStyle name="Заголовок 2 10" xfId="790"/>
    <cellStyle name="Заголовок 2 11" xfId="791"/>
    <cellStyle name="Заголовок 2 12" xfId="792"/>
    <cellStyle name="Заголовок 2 13" xfId="793"/>
    <cellStyle name="Заголовок 2 14" xfId="794"/>
    <cellStyle name="Заголовок 2 15" xfId="795"/>
    <cellStyle name="Заголовок 2 16" xfId="796"/>
    <cellStyle name="Заголовок 2 17" xfId="797"/>
    <cellStyle name="Заголовок 2 18" xfId="798"/>
    <cellStyle name="Заголовок 2 19" xfId="799"/>
    <cellStyle name="Заголовок 2 2" xfId="800"/>
    <cellStyle name="Заголовок 2 2 2" xfId="801"/>
    <cellStyle name="Заголовок 2 2 2 2" xfId="802"/>
    <cellStyle name="Заголовок 2 2 3" xfId="803"/>
    <cellStyle name="Заголовок 2 2 4" xfId="804"/>
    <cellStyle name="Заголовок 2 2 5" xfId="805"/>
    <cellStyle name="Заголовок 2 3" xfId="806"/>
    <cellStyle name="Заголовок 2 3 2" xfId="807"/>
    <cellStyle name="Заголовок 2 4" xfId="808"/>
    <cellStyle name="Заголовок 2 4 2" xfId="809"/>
    <cellStyle name="Заголовок 2 5" xfId="810"/>
    <cellStyle name="Заголовок 2 5 2" xfId="811"/>
    <cellStyle name="Заголовок 2 6" xfId="812"/>
    <cellStyle name="Заголовок 2 6 2" xfId="813"/>
    <cellStyle name="Заголовок 2 7" xfId="814"/>
    <cellStyle name="Заголовок 2 8" xfId="815"/>
    <cellStyle name="Заголовок 2 9" xfId="816"/>
    <cellStyle name="Заголовок 3" xfId="817" builtinId="18" customBuiltin="1"/>
    <cellStyle name="Заголовок 3 10" xfId="818"/>
    <cellStyle name="Заголовок 3 11" xfId="819"/>
    <cellStyle name="Заголовок 3 12" xfId="820"/>
    <cellStyle name="Заголовок 3 13" xfId="821"/>
    <cellStyle name="Заголовок 3 14" xfId="822"/>
    <cellStyle name="Заголовок 3 15" xfId="823"/>
    <cellStyle name="Заголовок 3 16" xfId="824"/>
    <cellStyle name="Заголовок 3 17" xfId="825"/>
    <cellStyle name="Заголовок 3 18" xfId="826"/>
    <cellStyle name="Заголовок 3 19" xfId="827"/>
    <cellStyle name="Заголовок 3 2" xfId="828"/>
    <cellStyle name="Заголовок 3 2 2" xfId="829"/>
    <cellStyle name="Заголовок 3 2 2 2" xfId="830"/>
    <cellStyle name="Заголовок 3 2 3" xfId="831"/>
    <cellStyle name="Заголовок 3 2 4" xfId="832"/>
    <cellStyle name="Заголовок 3 2 5" xfId="833"/>
    <cellStyle name="Заголовок 3 3" xfId="834"/>
    <cellStyle name="Заголовок 3 3 2" xfId="835"/>
    <cellStyle name="Заголовок 3 4" xfId="836"/>
    <cellStyle name="Заголовок 3 4 2" xfId="837"/>
    <cellStyle name="Заголовок 3 5" xfId="838"/>
    <cellStyle name="Заголовок 3 5 2" xfId="839"/>
    <cellStyle name="Заголовок 3 6" xfId="840"/>
    <cellStyle name="Заголовок 3 6 2" xfId="841"/>
    <cellStyle name="Заголовок 3 7" xfId="842"/>
    <cellStyle name="Заголовок 3 8" xfId="843"/>
    <cellStyle name="Заголовок 3 9" xfId="844"/>
    <cellStyle name="Заголовок 4" xfId="845" builtinId="19" customBuiltin="1"/>
    <cellStyle name="Заголовок 4 10" xfId="846"/>
    <cellStyle name="Заголовок 4 11" xfId="847"/>
    <cellStyle name="Заголовок 4 12" xfId="848"/>
    <cellStyle name="Заголовок 4 13" xfId="849"/>
    <cellStyle name="Заголовок 4 14" xfId="850"/>
    <cellStyle name="Заголовок 4 15" xfId="851"/>
    <cellStyle name="Заголовок 4 16" xfId="852"/>
    <cellStyle name="Заголовок 4 17" xfId="853"/>
    <cellStyle name="Заголовок 4 18" xfId="854"/>
    <cellStyle name="Заголовок 4 19" xfId="855"/>
    <cellStyle name="Заголовок 4 2" xfId="856"/>
    <cellStyle name="Заголовок 4 2 2" xfId="857"/>
    <cellStyle name="Заголовок 4 2 2 2" xfId="858"/>
    <cellStyle name="Заголовок 4 2 3" xfId="859"/>
    <cellStyle name="Заголовок 4 2 4" xfId="860"/>
    <cellStyle name="Заголовок 4 2 5" xfId="861"/>
    <cellStyle name="Заголовок 4 3" xfId="862"/>
    <cellStyle name="Заголовок 4 3 2" xfId="863"/>
    <cellStyle name="Заголовок 4 4" xfId="864"/>
    <cellStyle name="Заголовок 4 4 2" xfId="865"/>
    <cellStyle name="Заголовок 4 5" xfId="866"/>
    <cellStyle name="Заголовок 4 5 2" xfId="867"/>
    <cellStyle name="Заголовок 4 6" xfId="868"/>
    <cellStyle name="Заголовок 4 6 2" xfId="869"/>
    <cellStyle name="Заголовок 4 7" xfId="870"/>
    <cellStyle name="Заголовок 4 8" xfId="871"/>
    <cellStyle name="Заголовок 4 9" xfId="872"/>
    <cellStyle name="Итог" xfId="873" builtinId="25" customBuiltin="1"/>
    <cellStyle name="Итог 10" xfId="874"/>
    <cellStyle name="Итог 11" xfId="875"/>
    <cellStyle name="Итог 12" xfId="876"/>
    <cellStyle name="Итог 13" xfId="877"/>
    <cellStyle name="Итог 14" xfId="878"/>
    <cellStyle name="Итог 15" xfId="879"/>
    <cellStyle name="Итог 16" xfId="880"/>
    <cellStyle name="Итог 17" xfId="881"/>
    <cellStyle name="Итог 18" xfId="882"/>
    <cellStyle name="Итог 19" xfId="883"/>
    <cellStyle name="Итог 2" xfId="884"/>
    <cellStyle name="Итог 2 2" xfId="885"/>
    <cellStyle name="Итог 2 2 2" xfId="886"/>
    <cellStyle name="Итог 2 3" xfId="887"/>
    <cellStyle name="Итог 2 4" xfId="888"/>
    <cellStyle name="Итог 2 5" xfId="889"/>
    <cellStyle name="Итог 3" xfId="890"/>
    <cellStyle name="Итог 3 2" xfId="891"/>
    <cellStyle name="Итог 4" xfId="892"/>
    <cellStyle name="Итог 4 2" xfId="893"/>
    <cellStyle name="Итог 5" xfId="894"/>
    <cellStyle name="Итог 5 2" xfId="895"/>
    <cellStyle name="Итог 6" xfId="896"/>
    <cellStyle name="Итог 6 2" xfId="897"/>
    <cellStyle name="Итог 7" xfId="898"/>
    <cellStyle name="Итог 8" xfId="899"/>
    <cellStyle name="Итог 9" xfId="900"/>
    <cellStyle name="Контрольная ячейка" xfId="901" builtinId="23" customBuiltin="1"/>
    <cellStyle name="Контрольная ячейка 10" xfId="902"/>
    <cellStyle name="Контрольная ячейка 11" xfId="903"/>
    <cellStyle name="Контрольная ячейка 12" xfId="904"/>
    <cellStyle name="Контрольная ячейка 13" xfId="905"/>
    <cellStyle name="Контрольная ячейка 14" xfId="906"/>
    <cellStyle name="Контрольная ячейка 15" xfId="907"/>
    <cellStyle name="Контрольная ячейка 16" xfId="908"/>
    <cellStyle name="Контрольная ячейка 17" xfId="909"/>
    <cellStyle name="Контрольная ячейка 18" xfId="910"/>
    <cellStyle name="Контрольная ячейка 19" xfId="911"/>
    <cellStyle name="Контрольная ячейка 2" xfId="912"/>
    <cellStyle name="Контрольная ячейка 2 2" xfId="913"/>
    <cellStyle name="Контрольная ячейка 2 2 2" xfId="914"/>
    <cellStyle name="Контрольная ячейка 2 3" xfId="915"/>
    <cellStyle name="Контрольная ячейка 2 4" xfId="916"/>
    <cellStyle name="Контрольная ячейка 2 5" xfId="917"/>
    <cellStyle name="Контрольная ячейка 3" xfId="918"/>
    <cellStyle name="Контрольная ячейка 3 2" xfId="919"/>
    <cellStyle name="Контрольная ячейка 4" xfId="920"/>
    <cellStyle name="Контрольная ячейка 4 2" xfId="921"/>
    <cellStyle name="Контрольная ячейка 5" xfId="922"/>
    <cellStyle name="Контрольная ячейка 5 2" xfId="923"/>
    <cellStyle name="Контрольная ячейка 6" xfId="924"/>
    <cellStyle name="Контрольная ячейка 6 2" xfId="925"/>
    <cellStyle name="Контрольная ячейка 7" xfId="926"/>
    <cellStyle name="Контрольная ячейка 8" xfId="927"/>
    <cellStyle name="Контрольная ячейка 9" xfId="928"/>
    <cellStyle name="Название" xfId="929" builtinId="15" customBuiltin="1"/>
    <cellStyle name="Название 10" xfId="930"/>
    <cellStyle name="Название 11" xfId="931"/>
    <cellStyle name="Название 12" xfId="932"/>
    <cellStyle name="Название 13" xfId="933"/>
    <cellStyle name="Название 14" xfId="934"/>
    <cellStyle name="Название 15" xfId="935"/>
    <cellStyle name="Название 16" xfId="936"/>
    <cellStyle name="Название 17" xfId="937"/>
    <cellStyle name="Название 18" xfId="938"/>
    <cellStyle name="Название 19" xfId="939"/>
    <cellStyle name="Название 2" xfId="940"/>
    <cellStyle name="Название 2 2" xfId="941"/>
    <cellStyle name="Название 2 2 2" xfId="942"/>
    <cellStyle name="Название 2 3" xfId="943"/>
    <cellStyle name="Название 2 4" xfId="944"/>
    <cellStyle name="Название 2 5" xfId="945"/>
    <cellStyle name="Название 3" xfId="946"/>
    <cellStyle name="Название 3 2" xfId="947"/>
    <cellStyle name="Название 4" xfId="948"/>
    <cellStyle name="Название 4 2" xfId="949"/>
    <cellStyle name="Название 5" xfId="950"/>
    <cellStyle name="Название 5 2" xfId="951"/>
    <cellStyle name="Название 6" xfId="952"/>
    <cellStyle name="Название 6 2" xfId="953"/>
    <cellStyle name="Название 7" xfId="954"/>
    <cellStyle name="Название 8" xfId="955"/>
    <cellStyle name="Название 9" xfId="956"/>
    <cellStyle name="Нейтральный" xfId="957" builtinId="28" customBuiltin="1"/>
    <cellStyle name="Нейтральный 10" xfId="958"/>
    <cellStyle name="Нейтральный 11" xfId="959"/>
    <cellStyle name="Нейтральный 12" xfId="960"/>
    <cellStyle name="Нейтральный 13" xfId="961"/>
    <cellStyle name="Нейтральный 14" xfId="962"/>
    <cellStyle name="Нейтральный 15" xfId="963"/>
    <cellStyle name="Нейтральный 16" xfId="964"/>
    <cellStyle name="Нейтральный 17" xfId="965"/>
    <cellStyle name="Нейтральный 18" xfId="966"/>
    <cellStyle name="Нейтральный 19" xfId="967"/>
    <cellStyle name="Нейтральный 2" xfId="968"/>
    <cellStyle name="Нейтральный 2 2" xfId="969"/>
    <cellStyle name="Нейтральный 2 2 2" xfId="970"/>
    <cellStyle name="Нейтральный 2 3" xfId="971"/>
    <cellStyle name="Нейтральный 2 4" xfId="972"/>
    <cellStyle name="Нейтральный 2 5" xfId="973"/>
    <cellStyle name="Нейтральный 3" xfId="974"/>
    <cellStyle name="Нейтральный 3 2" xfId="975"/>
    <cellStyle name="Нейтральный 4" xfId="976"/>
    <cellStyle name="Нейтральный 4 2" xfId="977"/>
    <cellStyle name="Нейтральный 5" xfId="978"/>
    <cellStyle name="Нейтральный 5 2" xfId="979"/>
    <cellStyle name="Нейтральный 6" xfId="980"/>
    <cellStyle name="Нейтральный 6 2" xfId="981"/>
    <cellStyle name="Нейтральный 7" xfId="982"/>
    <cellStyle name="Нейтральный 8" xfId="983"/>
    <cellStyle name="Нейтральный 9" xfId="984"/>
    <cellStyle name="Обычный" xfId="0" builtinId="0"/>
    <cellStyle name="Обычный 2 2" xfId="985"/>
    <cellStyle name="Обычный 2 2 2" xfId="986"/>
    <cellStyle name="Обычный 2 2 2 2" xfId="987"/>
    <cellStyle name="Обычный 2 2 3" xfId="988"/>
    <cellStyle name="Обычный 2 3" xfId="989"/>
    <cellStyle name="Обычный 2 4" xfId="990"/>
    <cellStyle name="Обычный 2 5" xfId="991"/>
    <cellStyle name="Обычный 2 6" xfId="992"/>
    <cellStyle name="Обычный 2 7" xfId="993"/>
    <cellStyle name="Обычный 26" xfId="994"/>
    <cellStyle name="Обычный 3" xfId="995"/>
    <cellStyle name="Обычный 4" xfId="996"/>
    <cellStyle name="Обычный 4 2" xfId="997"/>
    <cellStyle name="Обычный 4 3" xfId="998"/>
    <cellStyle name="Обычный 4 4" xfId="999"/>
    <cellStyle name="Обычный 5" xfId="1000"/>
    <cellStyle name="Обычный 5 2" xfId="1001"/>
    <cellStyle name="Обычный 5 2 2" xfId="1002"/>
    <cellStyle name="Обычный 5 2 3" xfId="1003"/>
    <cellStyle name="Обычный 5 3" xfId="1004"/>
    <cellStyle name="Обычный 5 3 2" xfId="1005"/>
    <cellStyle name="Обычный 5 4" xfId="1006"/>
    <cellStyle name="Обычный 6" xfId="1007"/>
    <cellStyle name="Обычный 6 2" xfId="1008"/>
    <cellStyle name="Обычный 6 3" xfId="1009"/>
    <cellStyle name="Обычный 6 4" xfId="1010"/>
    <cellStyle name="Обычный 7" xfId="1011"/>
    <cellStyle name="Обычный 8" xfId="1012"/>
    <cellStyle name="Плохой" xfId="1013" builtinId="27" customBuiltin="1"/>
    <cellStyle name="Плохой 10" xfId="1014"/>
    <cellStyle name="Плохой 11" xfId="1015"/>
    <cellStyle name="Плохой 12" xfId="1016"/>
    <cellStyle name="Плохой 13" xfId="1017"/>
    <cellStyle name="Плохой 14" xfId="1018"/>
    <cellStyle name="Плохой 15" xfId="1019"/>
    <cellStyle name="Плохой 16" xfId="1020"/>
    <cellStyle name="Плохой 17" xfId="1021"/>
    <cellStyle name="Плохой 18" xfId="1022"/>
    <cellStyle name="Плохой 19" xfId="1023"/>
    <cellStyle name="Плохой 2" xfId="1024"/>
    <cellStyle name="Плохой 2 2" xfId="1025"/>
    <cellStyle name="Плохой 2 2 2" xfId="1026"/>
    <cellStyle name="Плохой 2 3" xfId="1027"/>
    <cellStyle name="Плохой 2 4" xfId="1028"/>
    <cellStyle name="Плохой 2 5" xfId="1029"/>
    <cellStyle name="Плохой 3" xfId="1030"/>
    <cellStyle name="Плохой 3 2" xfId="1031"/>
    <cellStyle name="Плохой 4" xfId="1032"/>
    <cellStyle name="Плохой 4 2" xfId="1033"/>
    <cellStyle name="Плохой 5" xfId="1034"/>
    <cellStyle name="Плохой 5 2" xfId="1035"/>
    <cellStyle name="Плохой 6" xfId="1036"/>
    <cellStyle name="Плохой 6 2" xfId="1037"/>
    <cellStyle name="Плохой 7" xfId="1038"/>
    <cellStyle name="Плохой 8" xfId="1039"/>
    <cellStyle name="Плохой 9" xfId="1040"/>
    <cellStyle name="Пояснение" xfId="1041" builtinId="53" customBuiltin="1"/>
    <cellStyle name="Пояснение 10" xfId="1042"/>
    <cellStyle name="Пояснение 11" xfId="1043"/>
    <cellStyle name="Пояснение 12" xfId="1044"/>
    <cellStyle name="Пояснение 13" xfId="1045"/>
    <cellStyle name="Пояснение 14" xfId="1046"/>
    <cellStyle name="Пояснение 15" xfId="1047"/>
    <cellStyle name="Пояснение 16" xfId="1048"/>
    <cellStyle name="Пояснение 17" xfId="1049"/>
    <cellStyle name="Пояснение 18" xfId="1050"/>
    <cellStyle name="Пояснение 19" xfId="1051"/>
    <cellStyle name="Пояснение 2" xfId="1052"/>
    <cellStyle name="Пояснение 2 2" xfId="1053"/>
    <cellStyle name="Пояснение 2 2 2" xfId="1054"/>
    <cellStyle name="Пояснение 2 3" xfId="1055"/>
    <cellStyle name="Пояснение 2 4" xfId="1056"/>
    <cellStyle name="Пояснение 2 5" xfId="1057"/>
    <cellStyle name="Пояснение 3" xfId="1058"/>
    <cellStyle name="Пояснение 3 2" xfId="1059"/>
    <cellStyle name="Пояснение 4" xfId="1060"/>
    <cellStyle name="Пояснение 4 2" xfId="1061"/>
    <cellStyle name="Пояснение 5" xfId="1062"/>
    <cellStyle name="Пояснение 5 2" xfId="1063"/>
    <cellStyle name="Пояснение 6" xfId="1064"/>
    <cellStyle name="Пояснение 6 2" xfId="1065"/>
    <cellStyle name="Пояснение 7" xfId="1066"/>
    <cellStyle name="Пояснение 8" xfId="1067"/>
    <cellStyle name="Пояснение 9" xfId="1068"/>
    <cellStyle name="Примечание" xfId="1069" builtinId="10" customBuiltin="1"/>
    <cellStyle name="Примечание 10" xfId="1070"/>
    <cellStyle name="Примечание 11" xfId="1071"/>
    <cellStyle name="Примечание 12" xfId="1072"/>
    <cellStyle name="Примечание 13" xfId="1073"/>
    <cellStyle name="Примечание 14" xfId="1074"/>
    <cellStyle name="Примечание 15" xfId="1075"/>
    <cellStyle name="Примечание 16" xfId="1076"/>
    <cellStyle name="Примечание 17" xfId="1077"/>
    <cellStyle name="Примечание 18" xfId="1078"/>
    <cellStyle name="Примечание 19" xfId="1079"/>
    <cellStyle name="Примечание 2" xfId="1080"/>
    <cellStyle name="Примечание 2 2" xfId="1081"/>
    <cellStyle name="Примечание 2 2 2" xfId="1082"/>
    <cellStyle name="Примечание 2 2 2 2" xfId="1083"/>
    <cellStyle name="Примечание 2 2 3" xfId="1084"/>
    <cellStyle name="Примечание 2 2 3 2" xfId="1085"/>
    <cellStyle name="Примечание 2 2 4" xfId="1086"/>
    <cellStyle name="Примечание 2 3" xfId="1087"/>
    <cellStyle name="Примечание 2 3 2" xfId="1088"/>
    <cellStyle name="Примечание 2 3 2 2" xfId="1089"/>
    <cellStyle name="Примечание 2 3 3" xfId="1090"/>
    <cellStyle name="Примечание 2 3 4" xfId="1091"/>
    <cellStyle name="Примечание 2 4" xfId="1092"/>
    <cellStyle name="Примечание 2 4 2" xfId="1093"/>
    <cellStyle name="Примечание 2 5" xfId="1094"/>
    <cellStyle name="Примечание 2 6" xfId="1095"/>
    <cellStyle name="Примечание 3" xfId="1096"/>
    <cellStyle name="Примечание 3 2" xfId="1097"/>
    <cellStyle name="Примечание 4" xfId="1098"/>
    <cellStyle name="Примечание 4 2" xfId="1099"/>
    <cellStyle name="Примечание 5" xfId="1100"/>
    <cellStyle name="Примечание 5 2" xfId="1101"/>
    <cellStyle name="Примечание 6" xfId="1102"/>
    <cellStyle name="Примечание 6 2" xfId="1103"/>
    <cellStyle name="Примечание 7" xfId="1104"/>
    <cellStyle name="Примечание 8" xfId="1105"/>
    <cellStyle name="Примечание 9" xfId="1106"/>
    <cellStyle name="Связанная ячейка" xfId="1107" builtinId="24" customBuiltin="1"/>
    <cellStyle name="Связанная ячейка 10" xfId="1108"/>
    <cellStyle name="Связанная ячейка 11" xfId="1109"/>
    <cellStyle name="Связанная ячейка 12" xfId="1110"/>
    <cellStyle name="Связанная ячейка 13" xfId="1111"/>
    <cellStyle name="Связанная ячейка 14" xfId="1112"/>
    <cellStyle name="Связанная ячейка 15" xfId="1113"/>
    <cellStyle name="Связанная ячейка 16" xfId="1114"/>
    <cellStyle name="Связанная ячейка 17" xfId="1115"/>
    <cellStyle name="Связанная ячейка 18" xfId="1116"/>
    <cellStyle name="Связанная ячейка 19" xfId="1117"/>
    <cellStyle name="Связанная ячейка 2" xfId="1118"/>
    <cellStyle name="Связанная ячейка 2 2" xfId="1119"/>
    <cellStyle name="Связанная ячейка 2 2 2" xfId="1120"/>
    <cellStyle name="Связанная ячейка 2 3" xfId="1121"/>
    <cellStyle name="Связанная ячейка 2 4" xfId="1122"/>
    <cellStyle name="Связанная ячейка 2 5" xfId="1123"/>
    <cellStyle name="Связанная ячейка 3" xfId="1124"/>
    <cellStyle name="Связанная ячейка 3 2" xfId="1125"/>
    <cellStyle name="Связанная ячейка 4" xfId="1126"/>
    <cellStyle name="Связанная ячейка 4 2" xfId="1127"/>
    <cellStyle name="Связанная ячейка 5" xfId="1128"/>
    <cellStyle name="Связанная ячейка 5 2" xfId="1129"/>
    <cellStyle name="Связанная ячейка 6" xfId="1130"/>
    <cellStyle name="Связанная ячейка 6 2" xfId="1131"/>
    <cellStyle name="Связанная ячейка 7" xfId="1132"/>
    <cellStyle name="Связанная ячейка 8" xfId="1133"/>
    <cellStyle name="Связанная ячейка 9" xfId="1134"/>
    <cellStyle name="Текст предупреждения" xfId="1135" builtinId="11" customBuiltin="1"/>
    <cellStyle name="Текст предупреждения 10" xfId="1136"/>
    <cellStyle name="Текст предупреждения 11" xfId="1137"/>
    <cellStyle name="Текст предупреждения 12" xfId="1138"/>
    <cellStyle name="Текст предупреждения 13" xfId="1139"/>
    <cellStyle name="Текст предупреждения 14" xfId="1140"/>
    <cellStyle name="Текст предупреждения 15" xfId="1141"/>
    <cellStyle name="Текст предупреждения 16" xfId="1142"/>
    <cellStyle name="Текст предупреждения 17" xfId="1143"/>
    <cellStyle name="Текст предупреждения 18" xfId="1144"/>
    <cellStyle name="Текст предупреждения 19" xfId="1145"/>
    <cellStyle name="Текст предупреждения 2" xfId="1146"/>
    <cellStyle name="Текст предупреждения 2 2" xfId="1147"/>
    <cellStyle name="Текст предупреждения 2 2 2" xfId="1148"/>
    <cellStyle name="Текст предупреждения 2 3" xfId="1149"/>
    <cellStyle name="Текст предупреждения 2 4" xfId="1150"/>
    <cellStyle name="Текст предупреждения 2 5" xfId="1151"/>
    <cellStyle name="Текст предупреждения 2 6" xfId="1152"/>
    <cellStyle name="Текст предупреждения 2 7" xfId="1153"/>
    <cellStyle name="Текст предупреждения 2 8" xfId="1154"/>
    <cellStyle name="Текст предупреждения 2 9" xfId="1155"/>
    <cellStyle name="Текст предупреждения 3" xfId="1156"/>
    <cellStyle name="Текст предупреждения 3 2" xfId="1157"/>
    <cellStyle name="Текст предупреждения 4" xfId="1158"/>
    <cellStyle name="Текст предупреждения 4 2" xfId="1159"/>
    <cellStyle name="Текст предупреждения 5" xfId="1160"/>
    <cellStyle name="Текст предупреждения 5 2" xfId="1161"/>
    <cellStyle name="Текст предупреждения 6" xfId="1162"/>
    <cellStyle name="Текст предупреждения 6 2" xfId="1163"/>
    <cellStyle name="Текст предупреждения 7" xfId="1164"/>
    <cellStyle name="Текст предупреждения 8" xfId="1165"/>
    <cellStyle name="Текст предупреждения 9" xfId="1166"/>
    <cellStyle name="Финансовый" xfId="1167" builtinId="3"/>
    <cellStyle name="Финансовый [0] 2" xfId="1168"/>
    <cellStyle name="Финансовый [0] 3" xfId="1169"/>
    <cellStyle name="Финансовый 10" xfId="1170"/>
    <cellStyle name="Финансовый 10 2" xfId="1171"/>
    <cellStyle name="Финансовый 10 2 2" xfId="1172"/>
    <cellStyle name="Финансовый 10 2 2 2" xfId="1173"/>
    <cellStyle name="Финансовый 10 2 3" xfId="1174"/>
    <cellStyle name="Финансовый 10 3" xfId="1175"/>
    <cellStyle name="Финансовый 10 3 2" xfId="1176"/>
    <cellStyle name="Финансовый 10 4" xfId="1177"/>
    <cellStyle name="Финансовый 11" xfId="1178"/>
    <cellStyle name="Финансовый 11 2" xfId="1179"/>
    <cellStyle name="Финансовый 11 2 2" xfId="1180"/>
    <cellStyle name="Финансовый 11 2 2 2" xfId="1181"/>
    <cellStyle name="Финансовый 11 2 3" xfId="1182"/>
    <cellStyle name="Финансовый 11 3" xfId="1183"/>
    <cellStyle name="Финансовый 11 3 2" xfId="1184"/>
    <cellStyle name="Финансовый 11 4" xfId="1185"/>
    <cellStyle name="Финансовый 12" xfId="1186"/>
    <cellStyle name="Финансовый 12 2" xfId="1187"/>
    <cellStyle name="Финансовый 12 2 2" xfId="1188"/>
    <cellStyle name="Финансовый 12 2 2 2" xfId="1189"/>
    <cellStyle name="Финансовый 12 2 3" xfId="1190"/>
    <cellStyle name="Финансовый 12 3" xfId="1191"/>
    <cellStyle name="Финансовый 12 3 2" xfId="1192"/>
    <cellStyle name="Финансовый 12 4" xfId="1193"/>
    <cellStyle name="Финансовый 13" xfId="1194"/>
    <cellStyle name="Финансовый 13 2" xfId="1195"/>
    <cellStyle name="Финансовый 13 2 2" xfId="1196"/>
    <cellStyle name="Финансовый 13 2 2 2" xfId="1197"/>
    <cellStyle name="Финансовый 13 2 3" xfId="1198"/>
    <cellStyle name="Финансовый 13 3" xfId="1199"/>
    <cellStyle name="Финансовый 13 3 2" xfId="1200"/>
    <cellStyle name="Финансовый 13 4" xfId="1201"/>
    <cellStyle name="Финансовый 14" xfId="1202"/>
    <cellStyle name="Финансовый 14 2" xfId="1203"/>
    <cellStyle name="Финансовый 14 2 2" xfId="1204"/>
    <cellStyle name="Финансовый 14 2 2 2" xfId="1205"/>
    <cellStyle name="Финансовый 14 2 3" xfId="1206"/>
    <cellStyle name="Финансовый 14 3" xfId="1207"/>
    <cellStyle name="Финансовый 14 3 2" xfId="1208"/>
    <cellStyle name="Финансовый 14 4" xfId="1209"/>
    <cellStyle name="Финансовый 15" xfId="1210"/>
    <cellStyle name="Финансовый 15 2" xfId="1211"/>
    <cellStyle name="Финансовый 15 2 2" xfId="1212"/>
    <cellStyle name="Финансовый 15 2 2 2" xfId="1213"/>
    <cellStyle name="Финансовый 15 2 3" xfId="1214"/>
    <cellStyle name="Финансовый 15 3" xfId="1215"/>
    <cellStyle name="Финансовый 15 3 2" xfId="1216"/>
    <cellStyle name="Финансовый 15 4" xfId="1217"/>
    <cellStyle name="Финансовый 16" xfId="1218"/>
    <cellStyle name="Финансовый 16 2" xfId="1219"/>
    <cellStyle name="Финансовый 16 2 2" xfId="1220"/>
    <cellStyle name="Финансовый 16 2 2 2" xfId="1221"/>
    <cellStyle name="Финансовый 16 2 3" xfId="1222"/>
    <cellStyle name="Финансовый 16 3" xfId="1223"/>
    <cellStyle name="Финансовый 16 3 2" xfId="1224"/>
    <cellStyle name="Финансовый 16 4" xfId="1225"/>
    <cellStyle name="Финансовый 17" xfId="1226"/>
    <cellStyle name="Финансовый 17 2" xfId="1227"/>
    <cellStyle name="Финансовый 17 2 2" xfId="1228"/>
    <cellStyle name="Финансовый 17 2 2 2" xfId="1229"/>
    <cellStyle name="Финансовый 17 2 3" xfId="1230"/>
    <cellStyle name="Финансовый 17 3" xfId="1231"/>
    <cellStyle name="Финансовый 17 3 2" xfId="1232"/>
    <cellStyle name="Финансовый 17 4" xfId="1233"/>
    <cellStyle name="Финансовый 18" xfId="1234"/>
    <cellStyle name="Финансовый 18 2" xfId="1235"/>
    <cellStyle name="Финансовый 18 2 2" xfId="1236"/>
    <cellStyle name="Финансовый 18 2 2 2" xfId="1237"/>
    <cellStyle name="Финансовый 18 2 3" xfId="1238"/>
    <cellStyle name="Финансовый 18 3" xfId="1239"/>
    <cellStyle name="Финансовый 18 3 2" xfId="1240"/>
    <cellStyle name="Финансовый 18 4" xfId="1241"/>
    <cellStyle name="Финансовый 19" xfId="1242"/>
    <cellStyle name="Финансовый 19 2" xfId="1243"/>
    <cellStyle name="Финансовый 19 2 2" xfId="1244"/>
    <cellStyle name="Финансовый 19 2 2 2" xfId="1245"/>
    <cellStyle name="Финансовый 19 2 3" xfId="1246"/>
    <cellStyle name="Финансовый 19 3" xfId="1247"/>
    <cellStyle name="Финансовый 19 3 2" xfId="1248"/>
    <cellStyle name="Финансовый 19 4" xfId="1249"/>
    <cellStyle name="Финансовый 2" xfId="1250"/>
    <cellStyle name="Финансовый 2 10" xfId="1251"/>
    <cellStyle name="Финансовый 2 2" xfId="1252"/>
    <cellStyle name="Финансовый 2 3" xfId="1253"/>
    <cellStyle name="Финансовый 2 3 2" xfId="1254"/>
    <cellStyle name="Финансовый 2 3 2 2" xfId="1255"/>
    <cellStyle name="Финансовый 2 3 3" xfId="1256"/>
    <cellStyle name="Финансовый 2 4" xfId="1257"/>
    <cellStyle name="Финансовый 2 4 2" xfId="1258"/>
    <cellStyle name="Финансовый 2 5" xfId="1259"/>
    <cellStyle name="Финансовый 2 6" xfId="1260"/>
    <cellStyle name="Финансовый 2 7" xfId="1261"/>
    <cellStyle name="Финансовый 2 8" xfId="1262"/>
    <cellStyle name="Финансовый 2 9" xfId="1263"/>
    <cellStyle name="Финансовый 20" xfId="1264"/>
    <cellStyle name="Финансовый 20 2" xfId="1265"/>
    <cellStyle name="Финансовый 20 2 2" xfId="1266"/>
    <cellStyle name="Финансовый 20 2 2 2" xfId="1267"/>
    <cellStyle name="Финансовый 20 2 3" xfId="1268"/>
    <cellStyle name="Финансовый 20 3" xfId="1269"/>
    <cellStyle name="Финансовый 20 3 2" xfId="1270"/>
    <cellStyle name="Финансовый 20 4" xfId="1271"/>
    <cellStyle name="Финансовый 21" xfId="1272"/>
    <cellStyle name="Финансовый 21 2" xfId="1273"/>
    <cellStyle name="Финансовый 21 2 2" xfId="1274"/>
    <cellStyle name="Финансовый 21 2 2 2" xfId="1275"/>
    <cellStyle name="Финансовый 21 2 3" xfId="1276"/>
    <cellStyle name="Финансовый 21 3" xfId="1277"/>
    <cellStyle name="Финансовый 21 3 2" xfId="1278"/>
    <cellStyle name="Финансовый 21 4" xfId="1279"/>
    <cellStyle name="Финансовый 22" xfId="1280"/>
    <cellStyle name="Финансовый 22 2" xfId="1281"/>
    <cellStyle name="Финансовый 22 2 2" xfId="1282"/>
    <cellStyle name="Финансовый 22 2 2 2" xfId="1283"/>
    <cellStyle name="Финансовый 22 2 3" xfId="1284"/>
    <cellStyle name="Финансовый 22 3" xfId="1285"/>
    <cellStyle name="Финансовый 22 3 2" xfId="1286"/>
    <cellStyle name="Финансовый 22 4" xfId="1287"/>
    <cellStyle name="Финансовый 23" xfId="1288"/>
    <cellStyle name="Финансовый 23 2" xfId="1289"/>
    <cellStyle name="Финансовый 23 2 2" xfId="1290"/>
    <cellStyle name="Финансовый 23 2 2 2" xfId="1291"/>
    <cellStyle name="Финансовый 23 2 3" xfId="1292"/>
    <cellStyle name="Финансовый 23 3" xfId="1293"/>
    <cellStyle name="Финансовый 23 3 2" xfId="1294"/>
    <cellStyle name="Финансовый 23 4" xfId="1295"/>
    <cellStyle name="Финансовый 24" xfId="1296"/>
    <cellStyle name="Финансовый 24 2" xfId="1297"/>
    <cellStyle name="Финансовый 24 2 2" xfId="1298"/>
    <cellStyle name="Финансовый 24 2 2 2" xfId="1299"/>
    <cellStyle name="Финансовый 24 2 3" xfId="1300"/>
    <cellStyle name="Финансовый 24 3" xfId="1301"/>
    <cellStyle name="Финансовый 24 3 2" xfId="1302"/>
    <cellStyle name="Финансовый 24 4" xfId="1303"/>
    <cellStyle name="Финансовый 25" xfId="1304"/>
    <cellStyle name="Финансовый 25 2" xfId="1305"/>
    <cellStyle name="Финансовый 25 2 2" xfId="1306"/>
    <cellStyle name="Финансовый 25 2 2 2" xfId="1307"/>
    <cellStyle name="Финансовый 25 2 3" xfId="1308"/>
    <cellStyle name="Финансовый 25 3" xfId="1309"/>
    <cellStyle name="Финансовый 25 3 2" xfId="1310"/>
    <cellStyle name="Финансовый 25 4" xfId="1311"/>
    <cellStyle name="Финансовый 26" xfId="1312"/>
    <cellStyle name="Финансовый 26 2" xfId="1313"/>
    <cellStyle name="Финансовый 26 2 2" xfId="1314"/>
    <cellStyle name="Финансовый 26 3" xfId="1315"/>
    <cellStyle name="Финансовый 27" xfId="1316"/>
    <cellStyle name="Финансовый 27 2" xfId="1317"/>
    <cellStyle name="Финансовый 27 2 2" xfId="1318"/>
    <cellStyle name="Финансовый 27 2 2 2" xfId="1319"/>
    <cellStyle name="Финансовый 27 2 3" xfId="1320"/>
    <cellStyle name="Финансовый 27 3" xfId="1321"/>
    <cellStyle name="Финансовый 27 3 2" xfId="1322"/>
    <cellStyle name="Финансовый 27 4" xfId="1323"/>
    <cellStyle name="Финансовый 28" xfId="1324"/>
    <cellStyle name="Финансовый 28 2" xfId="1325"/>
    <cellStyle name="Финансовый 28 2 2" xfId="1326"/>
    <cellStyle name="Финансовый 28 2 2 2" xfId="1327"/>
    <cellStyle name="Финансовый 28 2 3" xfId="1328"/>
    <cellStyle name="Финансовый 28 3" xfId="1329"/>
    <cellStyle name="Финансовый 28 3 2" xfId="1330"/>
    <cellStyle name="Финансовый 28 4" xfId="1331"/>
    <cellStyle name="Финансовый 29" xfId="1332"/>
    <cellStyle name="Финансовый 29 2" xfId="1333"/>
    <cellStyle name="Финансовый 29 2 2" xfId="1334"/>
    <cellStyle name="Финансовый 29 2 2 2" xfId="1335"/>
    <cellStyle name="Финансовый 29 2 3" xfId="1336"/>
    <cellStyle name="Финансовый 29 3" xfId="1337"/>
    <cellStyle name="Финансовый 29 3 2" xfId="1338"/>
    <cellStyle name="Финансовый 29 4" xfId="1339"/>
    <cellStyle name="Финансовый 3" xfId="1340"/>
    <cellStyle name="Финансовый 3 2" xfId="1341"/>
    <cellStyle name="Финансовый 3 2 2" xfId="1342"/>
    <cellStyle name="Финансовый 3 2 2 2" xfId="1343"/>
    <cellStyle name="Финансовый 3 2 3" xfId="1344"/>
    <cellStyle name="Финансовый 3 3" xfId="1345"/>
    <cellStyle name="Финансовый 3 3 2" xfId="1346"/>
    <cellStyle name="Финансовый 3 4" xfId="1347"/>
    <cellStyle name="Финансовый 30" xfId="1348"/>
    <cellStyle name="Финансовый 30 2" xfId="1349"/>
    <cellStyle name="Финансовый 30 2 2" xfId="1350"/>
    <cellStyle name="Финансовый 30 2 2 2" xfId="1351"/>
    <cellStyle name="Финансовый 30 2 3" xfId="1352"/>
    <cellStyle name="Финансовый 30 3" xfId="1353"/>
    <cellStyle name="Финансовый 30 3 2" xfId="1354"/>
    <cellStyle name="Финансовый 30 4" xfId="1355"/>
    <cellStyle name="Финансовый 31" xfId="1356"/>
    <cellStyle name="Финансовый 31 2" xfId="1357"/>
    <cellStyle name="Финансовый 31 2 2" xfId="1358"/>
    <cellStyle name="Финансовый 31 2 2 2" xfId="1359"/>
    <cellStyle name="Финансовый 31 2 3" xfId="1360"/>
    <cellStyle name="Финансовый 31 3" xfId="1361"/>
    <cellStyle name="Финансовый 31 3 2" xfId="1362"/>
    <cellStyle name="Финансовый 31 4" xfId="1363"/>
    <cellStyle name="Финансовый 32" xfId="1364"/>
    <cellStyle name="Финансовый 32 2" xfId="1365"/>
    <cellStyle name="Финансовый 32 2 2" xfId="1366"/>
    <cellStyle name="Финансовый 32 2 2 2" xfId="1367"/>
    <cellStyle name="Финансовый 32 2 3" xfId="1368"/>
    <cellStyle name="Финансовый 32 3" xfId="1369"/>
    <cellStyle name="Финансовый 32 3 2" xfId="1370"/>
    <cellStyle name="Финансовый 32 4" xfId="1371"/>
    <cellStyle name="Финансовый 33" xfId="1372"/>
    <cellStyle name="Финансовый 33 2" xfId="1373"/>
    <cellStyle name="Финансовый 33 2 2" xfId="1374"/>
    <cellStyle name="Финансовый 33 2 2 2" xfId="1375"/>
    <cellStyle name="Финансовый 33 2 3" xfId="1376"/>
    <cellStyle name="Финансовый 33 3" xfId="1377"/>
    <cellStyle name="Финансовый 33 3 2" xfId="1378"/>
    <cellStyle name="Финансовый 33 4" xfId="1379"/>
    <cellStyle name="Финансовый 34" xfId="1380"/>
    <cellStyle name="Финансовый 34 2" xfId="1381"/>
    <cellStyle name="Финансовый 34 2 2" xfId="1382"/>
    <cellStyle name="Финансовый 34 2 2 2" xfId="1383"/>
    <cellStyle name="Финансовый 34 2 3" xfId="1384"/>
    <cellStyle name="Финансовый 34 3" xfId="1385"/>
    <cellStyle name="Финансовый 34 3 2" xfId="1386"/>
    <cellStyle name="Финансовый 34 4" xfId="1387"/>
    <cellStyle name="Финансовый 35" xfId="1388"/>
    <cellStyle name="Финансовый 35 2" xfId="1389"/>
    <cellStyle name="Финансовый 35 2 2" xfId="1390"/>
    <cellStyle name="Финансовый 35 2 2 2" xfId="1391"/>
    <cellStyle name="Финансовый 35 2 3" xfId="1392"/>
    <cellStyle name="Финансовый 35 3" xfId="1393"/>
    <cellStyle name="Финансовый 35 3 2" xfId="1394"/>
    <cellStyle name="Финансовый 35 4" xfId="1395"/>
    <cellStyle name="Финансовый 36" xfId="1396"/>
    <cellStyle name="Финансовый 36 2" xfId="1397"/>
    <cellStyle name="Финансовый 36 2 2" xfId="1398"/>
    <cellStyle name="Финансовый 36 2 2 2" xfId="1399"/>
    <cellStyle name="Финансовый 36 2 3" xfId="1400"/>
    <cellStyle name="Финансовый 36 3" xfId="1401"/>
    <cellStyle name="Финансовый 36 3 2" xfId="1402"/>
    <cellStyle name="Финансовый 36 4" xfId="1403"/>
    <cellStyle name="Финансовый 37" xfId="1404"/>
    <cellStyle name="Финансовый 37 2" xfId="1405"/>
    <cellStyle name="Финансовый 37 2 2" xfId="1406"/>
    <cellStyle name="Финансовый 37 2 2 2" xfId="1407"/>
    <cellStyle name="Финансовый 37 2 3" xfId="1408"/>
    <cellStyle name="Финансовый 37 3" xfId="1409"/>
    <cellStyle name="Финансовый 37 3 2" xfId="1410"/>
    <cellStyle name="Финансовый 37 4" xfId="1411"/>
    <cellStyle name="Финансовый 38" xfId="1412"/>
    <cellStyle name="Финансовый 38 2" xfId="1413"/>
    <cellStyle name="Финансовый 38 2 2" xfId="1414"/>
    <cellStyle name="Финансовый 38 2 2 2" xfId="1415"/>
    <cellStyle name="Финансовый 38 2 3" xfId="1416"/>
    <cellStyle name="Финансовый 38 3" xfId="1417"/>
    <cellStyle name="Финансовый 38 3 2" xfId="1418"/>
    <cellStyle name="Финансовый 38 4" xfId="1419"/>
    <cellStyle name="Финансовый 39" xfId="1420"/>
    <cellStyle name="Финансовый 39 2" xfId="1421"/>
    <cellStyle name="Финансовый 39 2 2" xfId="1422"/>
    <cellStyle name="Финансовый 39 2 2 2" xfId="1423"/>
    <cellStyle name="Финансовый 39 2 3" xfId="1424"/>
    <cellStyle name="Финансовый 39 3" xfId="1425"/>
    <cellStyle name="Финансовый 39 3 2" xfId="1426"/>
    <cellStyle name="Финансовый 39 4" xfId="1427"/>
    <cellStyle name="Финансовый 4" xfId="1428"/>
    <cellStyle name="Финансовый 4 2" xfId="1429"/>
    <cellStyle name="Финансовый 4 2 2" xfId="1430"/>
    <cellStyle name="Финансовый 4 2 2 2" xfId="1431"/>
    <cellStyle name="Финансовый 4 2 3" xfId="1432"/>
    <cellStyle name="Финансовый 4 3" xfId="1433"/>
    <cellStyle name="Финансовый 4 3 2" xfId="1434"/>
    <cellStyle name="Финансовый 4 4" xfId="1435"/>
    <cellStyle name="Финансовый 40" xfId="1436"/>
    <cellStyle name="Финансовый 40 2" xfId="1437"/>
    <cellStyle name="Финансовый 40 2 2" xfId="1438"/>
    <cellStyle name="Финансовый 40 2 2 2" xfId="1439"/>
    <cellStyle name="Финансовый 40 2 3" xfId="1440"/>
    <cellStyle name="Финансовый 40 3" xfId="1441"/>
    <cellStyle name="Финансовый 40 3 2" xfId="1442"/>
    <cellStyle name="Финансовый 40 4" xfId="1443"/>
    <cellStyle name="Финансовый 41" xfId="1444"/>
    <cellStyle name="Финансовый 41 2" xfId="1445"/>
    <cellStyle name="Финансовый 41 2 2" xfId="1446"/>
    <cellStyle name="Финансовый 41 2 2 2" xfId="1447"/>
    <cellStyle name="Финансовый 41 2 3" xfId="1448"/>
    <cellStyle name="Финансовый 41 3" xfId="1449"/>
    <cellStyle name="Финансовый 41 3 2" xfId="1450"/>
    <cellStyle name="Финансовый 41 4" xfId="1451"/>
    <cellStyle name="Финансовый 42" xfId="1452"/>
    <cellStyle name="Финансовый 42 2" xfId="1453"/>
    <cellStyle name="Финансовый 42 2 2" xfId="1454"/>
    <cellStyle name="Финансовый 42 2 2 2" xfId="1455"/>
    <cellStyle name="Финансовый 42 2 3" xfId="1456"/>
    <cellStyle name="Финансовый 42 3" xfId="1457"/>
    <cellStyle name="Финансовый 42 3 2" xfId="1458"/>
    <cellStyle name="Финансовый 42 4" xfId="1459"/>
    <cellStyle name="Финансовый 43" xfId="1460"/>
    <cellStyle name="Финансовый 43 2" xfId="1461"/>
    <cellStyle name="Финансовый 43 2 2" xfId="1462"/>
    <cellStyle name="Финансовый 43 2 2 2" xfId="1463"/>
    <cellStyle name="Финансовый 43 2 3" xfId="1464"/>
    <cellStyle name="Финансовый 43 3" xfId="1465"/>
    <cellStyle name="Финансовый 43 3 2" xfId="1466"/>
    <cellStyle name="Финансовый 43 4" xfId="1467"/>
    <cellStyle name="Финансовый 44" xfId="1468"/>
    <cellStyle name="Финансовый 44 2" xfId="1469"/>
    <cellStyle name="Финансовый 44 2 2" xfId="1470"/>
    <cellStyle name="Финансовый 44 3" xfId="1471"/>
    <cellStyle name="Финансовый 45" xfId="1472"/>
    <cellStyle name="Финансовый 45 2" xfId="1473"/>
    <cellStyle name="Финансовый 45 2 2" xfId="1474"/>
    <cellStyle name="Финансовый 45 3" xfId="1475"/>
    <cellStyle name="Финансовый 46" xfId="1476"/>
    <cellStyle name="Финансовый 46 2" xfId="1477"/>
    <cellStyle name="Финансовый 47" xfId="1478"/>
    <cellStyle name="Финансовый 47 2" xfId="1479"/>
    <cellStyle name="Финансовый 48" xfId="1480"/>
    <cellStyle name="Финансовый 48 2" xfId="1481"/>
    <cellStyle name="Финансовый 49" xfId="1482"/>
    <cellStyle name="Финансовый 49 2" xfId="1483"/>
    <cellStyle name="Финансовый 5" xfId="1484"/>
    <cellStyle name="Финансовый 5 2" xfId="1485"/>
    <cellStyle name="Финансовый 5 2 2" xfId="1486"/>
    <cellStyle name="Финансовый 5 2 2 2" xfId="1487"/>
    <cellStyle name="Финансовый 5 2 3" xfId="1488"/>
    <cellStyle name="Финансовый 5 3" xfId="1489"/>
    <cellStyle name="Финансовый 5 3 2" xfId="1490"/>
    <cellStyle name="Финансовый 5 4" xfId="1491"/>
    <cellStyle name="Финансовый 50" xfId="1492"/>
    <cellStyle name="Финансовый 50 2" xfId="1493"/>
    <cellStyle name="Финансовый 51" xfId="1494"/>
    <cellStyle name="Финансовый 51 2" xfId="1495"/>
    <cellStyle name="Финансовый 52" xfId="1496"/>
    <cellStyle name="Финансовый 52 2" xfId="1497"/>
    <cellStyle name="Финансовый 53" xfId="1498"/>
    <cellStyle name="Финансовый 53 2" xfId="1499"/>
    <cellStyle name="Финансовый 54" xfId="1500"/>
    <cellStyle name="Финансовый 54 2" xfId="1501"/>
    <cellStyle name="Финансовый 55" xfId="1502"/>
    <cellStyle name="Финансовый 55 2" xfId="1503"/>
    <cellStyle name="Финансовый 56" xfId="1504"/>
    <cellStyle name="Финансовый 56 2" xfId="1505"/>
    <cellStyle name="Финансовый 57" xfId="1506"/>
    <cellStyle name="Финансовый 57 2" xfId="1507"/>
    <cellStyle name="Финансовый 58" xfId="1508"/>
    <cellStyle name="Финансовый 58 2" xfId="1509"/>
    <cellStyle name="Финансовый 59" xfId="1510"/>
    <cellStyle name="Финансовый 59 2" xfId="1511"/>
    <cellStyle name="Финансовый 6" xfId="1512"/>
    <cellStyle name="Финансовый 6 2" xfId="1513"/>
    <cellStyle name="Финансовый 6 2 2" xfId="1514"/>
    <cellStyle name="Финансовый 6 2 2 2" xfId="1515"/>
    <cellStyle name="Финансовый 6 2 3" xfId="1516"/>
    <cellStyle name="Финансовый 6 3" xfId="1517"/>
    <cellStyle name="Финансовый 6 3 2" xfId="1518"/>
    <cellStyle name="Финансовый 6 4" xfId="1519"/>
    <cellStyle name="Финансовый 60" xfId="1520"/>
    <cellStyle name="Финансовый 60 2" xfId="1521"/>
    <cellStyle name="Финансовый 61" xfId="1522"/>
    <cellStyle name="Финансовый 61 2" xfId="1523"/>
    <cellStyle name="Финансовый 62" xfId="1524"/>
    <cellStyle name="Финансовый 62 2" xfId="1525"/>
    <cellStyle name="Финансовый 63" xfId="1526"/>
    <cellStyle name="Финансовый 63 2" xfId="1527"/>
    <cellStyle name="Финансовый 64" xfId="1528"/>
    <cellStyle name="Финансовый 64 2" xfId="1529"/>
    <cellStyle name="Финансовый 65" xfId="1530"/>
    <cellStyle name="Финансовый 65 2" xfId="1531"/>
    <cellStyle name="Финансовый 66" xfId="1532"/>
    <cellStyle name="Финансовый 66 2" xfId="1533"/>
    <cellStyle name="Финансовый 67" xfId="1534"/>
    <cellStyle name="Финансовый 67 2" xfId="1535"/>
    <cellStyle name="Финансовый 68" xfId="1536"/>
    <cellStyle name="Финансовый 68 2" xfId="1537"/>
    <cellStyle name="Финансовый 69" xfId="1538"/>
    <cellStyle name="Финансовый 69 2" xfId="1539"/>
    <cellStyle name="Финансовый 7" xfId="1540"/>
    <cellStyle name="Финансовый 7 2" xfId="1541"/>
    <cellStyle name="Финансовый 7 2 2" xfId="1542"/>
    <cellStyle name="Финансовый 7 2 2 2" xfId="1543"/>
    <cellStyle name="Финансовый 7 2 3" xfId="1544"/>
    <cellStyle name="Финансовый 7 3" xfId="1545"/>
    <cellStyle name="Финансовый 7 3 2" xfId="1546"/>
    <cellStyle name="Финансовый 7 4" xfId="1547"/>
    <cellStyle name="Финансовый 70" xfId="1548"/>
    <cellStyle name="Финансовый 70 2" xfId="1549"/>
    <cellStyle name="Финансовый 71" xfId="1550"/>
    <cellStyle name="Финансовый 71 2" xfId="1551"/>
    <cellStyle name="Финансовый 72" xfId="1552"/>
    <cellStyle name="Финансовый 72 2" xfId="1553"/>
    <cellStyle name="Финансовый 73" xfId="1554"/>
    <cellStyle name="Финансовый 73 2" xfId="1555"/>
    <cellStyle name="Финансовый 74" xfId="1556"/>
    <cellStyle name="Финансовый 74 2" xfId="1557"/>
    <cellStyle name="Финансовый 75" xfId="1558"/>
    <cellStyle name="Финансовый 75 2" xfId="1559"/>
    <cellStyle name="Финансовый 76" xfId="1560"/>
    <cellStyle name="Финансовый 76 2" xfId="1561"/>
    <cellStyle name="Финансовый 77" xfId="1562"/>
    <cellStyle name="Финансовый 77 2" xfId="1563"/>
    <cellStyle name="Финансовый 78" xfId="1564"/>
    <cellStyle name="Финансовый 78 2" xfId="1565"/>
    <cellStyle name="Финансовый 79" xfId="1566"/>
    <cellStyle name="Финансовый 79 2" xfId="1567"/>
    <cellStyle name="Финансовый 8" xfId="1568"/>
    <cellStyle name="Финансовый 8 2" xfId="1569"/>
    <cellStyle name="Финансовый 8 2 2" xfId="1570"/>
    <cellStyle name="Финансовый 8 2 2 2" xfId="1571"/>
    <cellStyle name="Финансовый 8 2 3" xfId="1572"/>
    <cellStyle name="Финансовый 8 3" xfId="1573"/>
    <cellStyle name="Финансовый 8 3 2" xfId="1574"/>
    <cellStyle name="Финансовый 8 4" xfId="1575"/>
    <cellStyle name="Финансовый 80" xfId="1576"/>
    <cellStyle name="Финансовый 80 2" xfId="1577"/>
    <cellStyle name="Финансовый 81" xfId="1578"/>
    <cellStyle name="Финансовый 81 2" xfId="1579"/>
    <cellStyle name="Финансовый 82" xfId="1580"/>
    <cellStyle name="Финансовый 82 2" xfId="1581"/>
    <cellStyle name="Финансовый 83" xfId="1582"/>
    <cellStyle name="Финансовый 83 2" xfId="1583"/>
    <cellStyle name="Финансовый 84" xfId="1584"/>
    <cellStyle name="Финансовый 84 2" xfId="1585"/>
    <cellStyle name="Финансовый 85" xfId="1586"/>
    <cellStyle name="Финансовый 85 2" xfId="1587"/>
    <cellStyle name="Финансовый 86" xfId="1588"/>
    <cellStyle name="Финансовый 86 2" xfId="1589"/>
    <cellStyle name="Финансовый 9" xfId="1590"/>
    <cellStyle name="Финансовый 9 2" xfId="1591"/>
    <cellStyle name="Финансовый 9 2 2" xfId="1592"/>
    <cellStyle name="Финансовый 9 2 2 2" xfId="1593"/>
    <cellStyle name="Финансовый 9 2 3" xfId="1594"/>
    <cellStyle name="Финансовый 9 3" xfId="1595"/>
    <cellStyle name="Финансовый 9 3 2" xfId="1596"/>
    <cellStyle name="Финансовый 9 4" xfId="1597"/>
    <cellStyle name="Хороший" xfId="1598" builtinId="26" customBuiltin="1"/>
    <cellStyle name="Хороший 10" xfId="1599"/>
    <cellStyle name="Хороший 11" xfId="1600"/>
    <cellStyle name="Хороший 12" xfId="1601"/>
    <cellStyle name="Хороший 13" xfId="1602"/>
    <cellStyle name="Хороший 14" xfId="1603"/>
    <cellStyle name="Хороший 15" xfId="1604"/>
    <cellStyle name="Хороший 16" xfId="1605"/>
    <cellStyle name="Хороший 17" xfId="1606"/>
    <cellStyle name="Хороший 18" xfId="1607"/>
    <cellStyle name="Хороший 19" xfId="1608"/>
    <cellStyle name="Хороший 2" xfId="1609"/>
    <cellStyle name="Хороший 2 2" xfId="1610"/>
    <cellStyle name="Хороший 2 2 2" xfId="1611"/>
    <cellStyle name="Хороший 2 3" xfId="1612"/>
    <cellStyle name="Хороший 2 4" xfId="1613"/>
    <cellStyle name="Хороший 2 5" xfId="1614"/>
    <cellStyle name="Хороший 3" xfId="1615"/>
    <cellStyle name="Хороший 3 2" xfId="1616"/>
    <cellStyle name="Хороший 4" xfId="1617"/>
    <cellStyle name="Хороший 4 2" xfId="1618"/>
    <cellStyle name="Хороший 5" xfId="1619"/>
    <cellStyle name="Хороший 5 2" xfId="1620"/>
    <cellStyle name="Хороший 6" xfId="1621"/>
    <cellStyle name="Хороший 6 2" xfId="1622"/>
    <cellStyle name="Хороший 7" xfId="1623"/>
    <cellStyle name="Хороший 8" xfId="1624"/>
    <cellStyle name="Хороший 9" xfId="16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9"/>
  <sheetViews>
    <sheetView tabSelected="1" zoomScale="110" zoomScaleNormal="110" zoomScaleSheetLayoutView="100" workbookViewId="0">
      <pane xSplit="2" ySplit="9" topLeftCell="C10" activePane="bottomRight" state="frozen"/>
      <selection pane="topRight" activeCell="C1" sqref="C1"/>
      <selection pane="bottomLeft" activeCell="A8" sqref="A8"/>
      <selection pane="bottomRight" activeCell="J15" sqref="J15"/>
    </sheetView>
  </sheetViews>
  <sheetFormatPr defaultRowHeight="15" x14ac:dyDescent="0.25"/>
  <cols>
    <col min="1" max="1" width="3.42578125" style="8" customWidth="1"/>
    <col min="2" max="2" width="30.42578125" style="8" customWidth="1"/>
    <col min="3" max="3" width="0.140625" style="8" customWidth="1"/>
    <col min="4" max="4" width="17.5703125" style="8" customWidth="1"/>
    <col min="5" max="5" width="24" style="8" bestFit="1" customWidth="1"/>
    <col min="6" max="6" width="16.42578125" style="8" customWidth="1"/>
    <col min="7" max="7" width="16.5703125" style="8" customWidth="1"/>
    <col min="8" max="8" width="16.85546875" style="8" customWidth="1"/>
    <col min="9" max="9" width="17.42578125" style="8" customWidth="1"/>
    <col min="10" max="10" width="14.140625" style="8" customWidth="1"/>
    <col min="11" max="11" width="14.28515625" style="8" customWidth="1"/>
    <col min="12" max="12" width="14.42578125" style="8" customWidth="1"/>
    <col min="13" max="13" width="14.28515625" style="8" customWidth="1"/>
    <col min="14" max="14" width="17.5703125" style="8" customWidth="1"/>
    <col min="15" max="18" width="16.140625" style="8" customWidth="1"/>
    <col min="19" max="19" width="13.5703125" style="8" bestFit="1" customWidth="1"/>
    <col min="20" max="16384" width="9.140625" style="8"/>
  </cols>
  <sheetData>
    <row r="1" spans="1:21" ht="18.75" x14ac:dyDescent="0.3">
      <c r="A1" s="20"/>
      <c r="B1" s="20"/>
      <c r="C1" s="20"/>
      <c r="D1" s="20"/>
      <c r="E1" s="20"/>
      <c r="K1" s="43" t="s">
        <v>77</v>
      </c>
      <c r="L1" s="43"/>
      <c r="M1" s="43"/>
    </row>
    <row r="2" spans="1:21" ht="15.75" x14ac:dyDescent="0.25">
      <c r="I2" s="43" t="s">
        <v>0</v>
      </c>
      <c r="J2" s="43"/>
      <c r="K2" s="43"/>
      <c r="L2" s="43"/>
      <c r="M2" s="43"/>
    </row>
    <row r="3" spans="1:21" ht="15.75" x14ac:dyDescent="0.25">
      <c r="K3" s="43" t="s">
        <v>78</v>
      </c>
      <c r="L3" s="43"/>
      <c r="M3" s="43"/>
    </row>
    <row r="4" spans="1:21" ht="15.75" x14ac:dyDescent="0.25">
      <c r="D4" s="35"/>
      <c r="K4" s="36"/>
      <c r="L4" s="36"/>
    </row>
    <row r="5" spans="1:21" ht="39.75" customHeight="1" x14ac:dyDescent="0.3">
      <c r="A5" s="42" t="s">
        <v>62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8"/>
      <c r="O5" s="48"/>
      <c r="P5" s="48"/>
      <c r="Q5" s="48"/>
      <c r="R5" s="48"/>
    </row>
    <row r="6" spans="1:21" x14ac:dyDescent="0.25">
      <c r="B6" s="47"/>
      <c r="C6" s="47"/>
      <c r="D6" s="47"/>
      <c r="E6" s="47"/>
      <c r="F6" s="47"/>
      <c r="Q6" s="49" t="s">
        <v>1</v>
      </c>
    </row>
    <row r="7" spans="1:21" ht="15" customHeight="1" x14ac:dyDescent="0.25">
      <c r="A7" s="44"/>
      <c r="B7" s="50" t="s">
        <v>2</v>
      </c>
      <c r="C7" s="51"/>
      <c r="D7" s="52" t="s">
        <v>3</v>
      </c>
      <c r="E7" s="53"/>
      <c r="F7" s="53"/>
      <c r="G7" s="53"/>
      <c r="H7" s="54"/>
      <c r="I7" s="55" t="s">
        <v>61</v>
      </c>
      <c r="J7" s="55"/>
      <c r="K7" s="55"/>
      <c r="L7" s="55"/>
      <c r="M7" s="55"/>
      <c r="N7" s="52" t="s">
        <v>4</v>
      </c>
      <c r="O7" s="53"/>
      <c r="P7" s="53"/>
      <c r="Q7" s="53"/>
      <c r="R7" s="54"/>
    </row>
    <row r="8" spans="1:21" ht="15" customHeight="1" x14ac:dyDescent="0.25">
      <c r="A8" s="44"/>
      <c r="B8" s="50"/>
      <c r="C8" s="56"/>
      <c r="D8" s="45" t="s">
        <v>79</v>
      </c>
      <c r="E8" s="41" t="s">
        <v>5</v>
      </c>
      <c r="F8" s="41" t="s">
        <v>6</v>
      </c>
      <c r="G8" s="41" t="s">
        <v>7</v>
      </c>
      <c r="H8" s="41" t="s">
        <v>8</v>
      </c>
      <c r="I8" s="40" t="s">
        <v>71</v>
      </c>
      <c r="J8" s="37" t="s">
        <v>5</v>
      </c>
      <c r="K8" s="37" t="s">
        <v>6</v>
      </c>
      <c r="L8" s="37" t="s">
        <v>7</v>
      </c>
      <c r="M8" s="37" t="s">
        <v>8</v>
      </c>
      <c r="N8" s="39" t="s">
        <v>71</v>
      </c>
      <c r="O8" s="38" t="s">
        <v>5</v>
      </c>
      <c r="P8" s="38" t="s">
        <v>6</v>
      </c>
      <c r="Q8" s="38" t="s">
        <v>7</v>
      </c>
      <c r="R8" s="38" t="s">
        <v>8</v>
      </c>
    </row>
    <row r="9" spans="1:21" ht="42.75" customHeight="1" x14ac:dyDescent="0.25">
      <c r="A9" s="44"/>
      <c r="B9" s="50"/>
      <c r="C9" s="57"/>
      <c r="D9" s="46"/>
      <c r="E9" s="38"/>
      <c r="F9" s="38"/>
      <c r="G9" s="38"/>
      <c r="H9" s="38"/>
      <c r="I9" s="40"/>
      <c r="J9" s="37"/>
      <c r="K9" s="37"/>
      <c r="L9" s="37"/>
      <c r="M9" s="37"/>
      <c r="N9" s="40"/>
      <c r="O9" s="37"/>
      <c r="P9" s="37"/>
      <c r="Q9" s="37"/>
      <c r="R9" s="37"/>
      <c r="T9" s="25"/>
      <c r="U9" s="25"/>
    </row>
    <row r="10" spans="1:21" ht="30" x14ac:dyDescent="0.25">
      <c r="A10" s="10">
        <v>1</v>
      </c>
      <c r="B10" s="58" t="s">
        <v>72</v>
      </c>
      <c r="C10" s="4"/>
      <c r="D10" s="19">
        <f t="shared" ref="D10:D41" si="0">I10+N10</f>
        <v>390500588</v>
      </c>
      <c r="E10" s="7">
        <f t="shared" ref="E10:E41" si="1">J10+O10</f>
        <v>99096709</v>
      </c>
      <c r="F10" s="7">
        <f t="shared" ref="F10:F41" si="2">K10+P10</f>
        <v>117150176</v>
      </c>
      <c r="G10" s="7">
        <f t="shared" ref="G10:G41" si="3">L10+Q10</f>
        <v>97625148</v>
      </c>
      <c r="H10" s="7">
        <f t="shared" ref="H10:H41" si="4">M10+R10</f>
        <v>76628555</v>
      </c>
      <c r="I10" s="26">
        <v>337761914</v>
      </c>
      <c r="J10" s="18">
        <v>85804196</v>
      </c>
      <c r="K10" s="18">
        <v>101328574</v>
      </c>
      <c r="L10" s="18">
        <v>84440479</v>
      </c>
      <c r="M10" s="18">
        <v>66188665</v>
      </c>
      <c r="N10" s="32">
        <f>51688789+1049885</f>
        <v>52738674</v>
      </c>
      <c r="O10" s="59">
        <v>13292513</v>
      </c>
      <c r="P10" s="59">
        <v>15821602</v>
      </c>
      <c r="Q10" s="59">
        <v>13184669</v>
      </c>
      <c r="R10" s="59">
        <v>10439890</v>
      </c>
      <c r="S10" s="35"/>
    </row>
    <row r="11" spans="1:21" ht="30" x14ac:dyDescent="0.25">
      <c r="A11" s="2">
        <v>2</v>
      </c>
      <c r="B11" s="3" t="s">
        <v>9</v>
      </c>
      <c r="C11" s="4"/>
      <c r="D11" s="19">
        <f t="shared" si="0"/>
        <v>39118302</v>
      </c>
      <c r="E11" s="7">
        <f t="shared" si="1"/>
        <v>9185169</v>
      </c>
      <c r="F11" s="7">
        <f t="shared" si="2"/>
        <v>11735490</v>
      </c>
      <c r="G11" s="7">
        <f t="shared" si="3"/>
        <v>9779576</v>
      </c>
      <c r="H11" s="7">
        <f t="shared" si="4"/>
        <v>8418067</v>
      </c>
      <c r="I11" s="26">
        <v>32077008</v>
      </c>
      <c r="J11" s="18">
        <v>7618624</v>
      </c>
      <c r="K11" s="18">
        <v>9623102</v>
      </c>
      <c r="L11" s="18">
        <v>8019252</v>
      </c>
      <c r="M11" s="18">
        <v>6816030</v>
      </c>
      <c r="N11" s="31">
        <v>7041294</v>
      </c>
      <c r="O11" s="59">
        <v>1566545</v>
      </c>
      <c r="P11" s="59">
        <v>2112388</v>
      </c>
      <c r="Q11" s="59">
        <v>1760324</v>
      </c>
      <c r="R11" s="59">
        <v>1602037</v>
      </c>
    </row>
    <row r="12" spans="1:21" ht="25.5" customHeight="1" x14ac:dyDescent="0.25">
      <c r="A12" s="2">
        <v>3</v>
      </c>
      <c r="B12" s="3" t="s">
        <v>74</v>
      </c>
      <c r="C12" s="4"/>
      <c r="D12" s="19">
        <f t="shared" si="0"/>
        <v>146093173</v>
      </c>
      <c r="E12" s="7">
        <f t="shared" si="1"/>
        <v>36859885</v>
      </c>
      <c r="F12" s="7">
        <f t="shared" si="2"/>
        <v>43827952</v>
      </c>
      <c r="G12" s="7">
        <f t="shared" si="3"/>
        <v>36523293</v>
      </c>
      <c r="H12" s="7">
        <f t="shared" si="4"/>
        <v>28882043</v>
      </c>
      <c r="I12" s="26">
        <v>124426064</v>
      </c>
      <c r="J12" s="18">
        <v>31358456</v>
      </c>
      <c r="K12" s="18">
        <v>37327819</v>
      </c>
      <c r="L12" s="18">
        <v>31106516</v>
      </c>
      <c r="M12" s="18">
        <v>24633273</v>
      </c>
      <c r="N12" s="32">
        <f>21650524+16585</f>
        <v>21667109</v>
      </c>
      <c r="O12" s="59">
        <v>5501429</v>
      </c>
      <c r="P12" s="59">
        <v>6500133</v>
      </c>
      <c r="Q12" s="59">
        <v>5416777</v>
      </c>
      <c r="R12" s="59">
        <v>4248770</v>
      </c>
    </row>
    <row r="13" spans="1:21" ht="30" x14ac:dyDescent="0.25">
      <c r="A13" s="2">
        <v>4</v>
      </c>
      <c r="B13" s="3" t="s">
        <v>10</v>
      </c>
      <c r="C13" s="4"/>
      <c r="D13" s="19">
        <f t="shared" si="0"/>
        <v>201278947</v>
      </c>
      <c r="E13" s="7">
        <f t="shared" si="1"/>
        <v>49624014</v>
      </c>
      <c r="F13" s="7">
        <f t="shared" si="2"/>
        <v>60383684</v>
      </c>
      <c r="G13" s="7">
        <f t="shared" si="3"/>
        <v>50319737</v>
      </c>
      <c r="H13" s="7">
        <f t="shared" si="4"/>
        <v>40951512</v>
      </c>
      <c r="I13" s="26">
        <v>195028746</v>
      </c>
      <c r="J13" s="18">
        <v>48181070</v>
      </c>
      <c r="K13" s="18">
        <v>58508624</v>
      </c>
      <c r="L13" s="18">
        <v>48757187</v>
      </c>
      <c r="M13" s="18">
        <v>39581865</v>
      </c>
      <c r="N13" s="32">
        <v>6250201</v>
      </c>
      <c r="O13" s="59">
        <v>1442944</v>
      </c>
      <c r="P13" s="59">
        <v>1875060</v>
      </c>
      <c r="Q13" s="59">
        <v>1562550</v>
      </c>
      <c r="R13" s="59">
        <v>1369647</v>
      </c>
    </row>
    <row r="14" spans="1:21" ht="30" x14ac:dyDescent="0.25">
      <c r="A14" s="2">
        <v>5</v>
      </c>
      <c r="B14" s="3" t="s">
        <v>11</v>
      </c>
      <c r="C14" s="4"/>
      <c r="D14" s="19">
        <f t="shared" si="0"/>
        <v>166121682</v>
      </c>
      <c r="E14" s="7">
        <f t="shared" si="1"/>
        <v>42260438</v>
      </c>
      <c r="F14" s="7">
        <f t="shared" si="2"/>
        <v>49836505</v>
      </c>
      <c r="G14" s="7">
        <f t="shared" si="3"/>
        <v>41530421</v>
      </c>
      <c r="H14" s="7">
        <f t="shared" si="4"/>
        <v>32494318</v>
      </c>
      <c r="I14" s="26">
        <v>151492016</v>
      </c>
      <c r="J14" s="18">
        <v>38130537</v>
      </c>
      <c r="K14" s="18">
        <v>45447605</v>
      </c>
      <c r="L14" s="18">
        <v>37873004</v>
      </c>
      <c r="M14" s="18">
        <v>30040870</v>
      </c>
      <c r="N14" s="32">
        <v>14629666</v>
      </c>
      <c r="O14" s="59">
        <v>4129901</v>
      </c>
      <c r="P14" s="59">
        <v>4388900</v>
      </c>
      <c r="Q14" s="59">
        <v>3657417</v>
      </c>
      <c r="R14" s="59">
        <v>2453448</v>
      </c>
    </row>
    <row r="15" spans="1:21" ht="45" x14ac:dyDescent="0.25">
      <c r="A15" s="2">
        <v>6</v>
      </c>
      <c r="B15" s="3" t="s">
        <v>12</v>
      </c>
      <c r="C15" s="4"/>
      <c r="D15" s="19">
        <f t="shared" si="0"/>
        <v>18692312</v>
      </c>
      <c r="E15" s="7">
        <f t="shared" si="1"/>
        <v>4504894</v>
      </c>
      <c r="F15" s="7">
        <f t="shared" si="2"/>
        <v>5607693</v>
      </c>
      <c r="G15" s="7">
        <f t="shared" si="3"/>
        <v>4673079</v>
      </c>
      <c r="H15" s="7">
        <f t="shared" si="4"/>
        <v>3906646</v>
      </c>
      <c r="I15" s="26">
        <v>16150158</v>
      </c>
      <c r="J15" s="18">
        <v>3968600</v>
      </c>
      <c r="K15" s="18">
        <v>4845047</v>
      </c>
      <c r="L15" s="18">
        <v>4037540</v>
      </c>
      <c r="M15" s="18">
        <v>3298971</v>
      </c>
      <c r="N15" s="32">
        <v>2542154</v>
      </c>
      <c r="O15" s="59">
        <v>536294</v>
      </c>
      <c r="P15" s="59">
        <v>762646</v>
      </c>
      <c r="Q15" s="59">
        <v>635539</v>
      </c>
      <c r="R15" s="59">
        <v>607675</v>
      </c>
    </row>
    <row r="16" spans="1:21" ht="30" x14ac:dyDescent="0.25">
      <c r="A16" s="2">
        <v>7</v>
      </c>
      <c r="B16" s="3" t="s">
        <v>13</v>
      </c>
      <c r="C16" s="4"/>
      <c r="D16" s="19">
        <f t="shared" si="0"/>
        <v>426955861</v>
      </c>
      <c r="E16" s="7">
        <f t="shared" si="1"/>
        <v>106356254</v>
      </c>
      <c r="F16" s="7">
        <f t="shared" si="2"/>
        <v>128086759</v>
      </c>
      <c r="G16" s="7">
        <f t="shared" si="3"/>
        <v>106738966</v>
      </c>
      <c r="H16" s="7">
        <f t="shared" si="4"/>
        <v>85773882</v>
      </c>
      <c r="I16" s="26">
        <v>402585999</v>
      </c>
      <c r="J16" s="18">
        <v>99759052</v>
      </c>
      <c r="K16" s="18">
        <v>120775800</v>
      </c>
      <c r="L16" s="18">
        <v>100646500</v>
      </c>
      <c r="M16" s="18">
        <v>81404647</v>
      </c>
      <c r="N16" s="32">
        <v>24369862</v>
      </c>
      <c r="O16" s="59">
        <v>6597202</v>
      </c>
      <c r="P16" s="59">
        <v>7310959</v>
      </c>
      <c r="Q16" s="59">
        <v>6092466</v>
      </c>
      <c r="R16" s="59">
        <v>4369235</v>
      </c>
    </row>
    <row r="17" spans="1:18" ht="45" x14ac:dyDescent="0.25">
      <c r="A17" s="2">
        <v>8</v>
      </c>
      <c r="B17" s="3" t="s">
        <v>14</v>
      </c>
      <c r="C17" s="4"/>
      <c r="D17" s="19">
        <f t="shared" si="0"/>
        <v>30745130</v>
      </c>
      <c r="E17" s="7">
        <f t="shared" si="1"/>
        <v>7353992</v>
      </c>
      <c r="F17" s="7">
        <f t="shared" si="2"/>
        <v>9459944</v>
      </c>
      <c r="G17" s="7">
        <f t="shared" si="3"/>
        <v>7686283</v>
      </c>
      <c r="H17" s="7">
        <f t="shared" si="4"/>
        <v>6244911</v>
      </c>
      <c r="I17" s="26">
        <v>28838932</v>
      </c>
      <c r="J17" s="18">
        <v>7209276</v>
      </c>
      <c r="K17" s="18">
        <v>8651680</v>
      </c>
      <c r="L17" s="18">
        <v>7209733</v>
      </c>
      <c r="M17" s="18">
        <v>5768243</v>
      </c>
      <c r="N17" s="32">
        <v>1906198</v>
      </c>
      <c r="O17" s="59">
        <v>144716</v>
      </c>
      <c r="P17" s="59">
        <v>808264</v>
      </c>
      <c r="Q17" s="59">
        <v>476550</v>
      </c>
      <c r="R17" s="59">
        <v>476668</v>
      </c>
    </row>
    <row r="18" spans="1:18" ht="30" x14ac:dyDescent="0.25">
      <c r="A18" s="2">
        <v>9</v>
      </c>
      <c r="B18" s="3" t="s">
        <v>15</v>
      </c>
      <c r="C18" s="4"/>
      <c r="D18" s="19">
        <f t="shared" si="0"/>
        <v>246455370</v>
      </c>
      <c r="E18" s="7">
        <f t="shared" si="1"/>
        <v>60635380</v>
      </c>
      <c r="F18" s="7">
        <f t="shared" si="2"/>
        <v>73936611</v>
      </c>
      <c r="G18" s="7">
        <f t="shared" si="3"/>
        <v>61613842</v>
      </c>
      <c r="H18" s="7">
        <f t="shared" si="4"/>
        <v>50269537</v>
      </c>
      <c r="I18" s="26">
        <v>199584669</v>
      </c>
      <c r="J18" s="18">
        <v>49099811</v>
      </c>
      <c r="K18" s="18">
        <v>59875401</v>
      </c>
      <c r="L18" s="18">
        <v>49896167</v>
      </c>
      <c r="M18" s="18">
        <v>40713290</v>
      </c>
      <c r="N18" s="32">
        <v>46870701</v>
      </c>
      <c r="O18" s="59">
        <v>11535569</v>
      </c>
      <c r="P18" s="59">
        <v>14061210</v>
      </c>
      <c r="Q18" s="59">
        <v>11717675</v>
      </c>
      <c r="R18" s="59">
        <v>9556247</v>
      </c>
    </row>
    <row r="19" spans="1:18" ht="30" x14ac:dyDescent="0.25">
      <c r="A19" s="2">
        <v>10</v>
      </c>
      <c r="B19" s="3" t="s">
        <v>16</v>
      </c>
      <c r="C19" s="4"/>
      <c r="D19" s="19">
        <f t="shared" si="0"/>
        <v>13040996</v>
      </c>
      <c r="E19" s="7">
        <f t="shared" si="1"/>
        <v>2909443</v>
      </c>
      <c r="F19" s="7">
        <f t="shared" si="2"/>
        <v>3918801</v>
      </c>
      <c r="G19" s="7">
        <f t="shared" si="3"/>
        <v>3260249</v>
      </c>
      <c r="H19" s="7">
        <f t="shared" si="4"/>
        <v>2952503</v>
      </c>
      <c r="I19" s="26">
        <v>10602497</v>
      </c>
      <c r="J19" s="18">
        <v>2428245</v>
      </c>
      <c r="K19" s="18">
        <v>3180749</v>
      </c>
      <c r="L19" s="18">
        <v>2650624</v>
      </c>
      <c r="M19" s="18">
        <v>2342879</v>
      </c>
      <c r="N19" s="32">
        <v>2438499</v>
      </c>
      <c r="O19" s="59">
        <v>481198</v>
      </c>
      <c r="P19" s="59">
        <v>738052</v>
      </c>
      <c r="Q19" s="59">
        <v>609625</v>
      </c>
      <c r="R19" s="59">
        <v>609624</v>
      </c>
    </row>
    <row r="20" spans="1:18" ht="40.5" customHeight="1" x14ac:dyDescent="0.25">
      <c r="A20" s="2">
        <v>11</v>
      </c>
      <c r="B20" s="3" t="s">
        <v>17</v>
      </c>
      <c r="C20" s="4"/>
      <c r="D20" s="19">
        <f t="shared" si="0"/>
        <v>591292796</v>
      </c>
      <c r="E20" s="7">
        <f t="shared" si="1"/>
        <v>143698898</v>
      </c>
      <c r="F20" s="7">
        <f t="shared" si="2"/>
        <v>177387839</v>
      </c>
      <c r="G20" s="7">
        <f t="shared" si="3"/>
        <v>147823199</v>
      </c>
      <c r="H20" s="7">
        <f t="shared" si="4"/>
        <v>122382860</v>
      </c>
      <c r="I20" s="26">
        <v>548674989</v>
      </c>
      <c r="J20" s="18">
        <v>133731370</v>
      </c>
      <c r="K20" s="18">
        <v>164602497</v>
      </c>
      <c r="L20" s="18">
        <v>137168747</v>
      </c>
      <c r="M20" s="18">
        <v>113172375</v>
      </c>
      <c r="N20" s="32">
        <v>42617807</v>
      </c>
      <c r="O20" s="59">
        <v>9967528</v>
      </c>
      <c r="P20" s="59">
        <v>12785342</v>
      </c>
      <c r="Q20" s="59">
        <v>10654452</v>
      </c>
      <c r="R20" s="59">
        <v>9210485</v>
      </c>
    </row>
    <row r="21" spans="1:18" ht="45" x14ac:dyDescent="0.25">
      <c r="A21" s="2">
        <v>12</v>
      </c>
      <c r="B21" s="3" t="s">
        <v>18</v>
      </c>
      <c r="C21" s="4"/>
      <c r="D21" s="19">
        <f t="shared" si="0"/>
        <v>24621948</v>
      </c>
      <c r="E21" s="7">
        <f t="shared" si="1"/>
        <v>4750438</v>
      </c>
      <c r="F21" s="7">
        <f t="shared" si="2"/>
        <v>7593825</v>
      </c>
      <c r="G21" s="7">
        <f t="shared" si="3"/>
        <v>6155487</v>
      </c>
      <c r="H21" s="7">
        <f t="shared" si="4"/>
        <v>6122198</v>
      </c>
      <c r="I21" s="26">
        <v>23981777</v>
      </c>
      <c r="J21" s="18">
        <v>4589115</v>
      </c>
      <c r="K21" s="18">
        <v>7401774</v>
      </c>
      <c r="L21" s="18">
        <v>5995444</v>
      </c>
      <c r="M21" s="18">
        <v>5995444</v>
      </c>
      <c r="N21" s="32">
        <v>640171</v>
      </c>
      <c r="O21" s="59">
        <v>161323</v>
      </c>
      <c r="P21" s="59">
        <v>192051</v>
      </c>
      <c r="Q21" s="59">
        <v>160043</v>
      </c>
      <c r="R21" s="59">
        <v>126754</v>
      </c>
    </row>
    <row r="22" spans="1:18" ht="30" x14ac:dyDescent="0.25">
      <c r="A22" s="2">
        <v>13</v>
      </c>
      <c r="B22" s="3" t="s">
        <v>19</v>
      </c>
      <c r="C22" s="4"/>
      <c r="D22" s="19">
        <f t="shared" si="0"/>
        <v>282587188</v>
      </c>
      <c r="E22" s="7">
        <f t="shared" si="1"/>
        <v>71960705</v>
      </c>
      <c r="F22" s="7">
        <f t="shared" si="2"/>
        <v>84776156</v>
      </c>
      <c r="G22" s="7">
        <f t="shared" si="3"/>
        <v>70646798</v>
      </c>
      <c r="H22" s="7">
        <f t="shared" si="4"/>
        <v>55203529</v>
      </c>
      <c r="I22" s="26">
        <v>274110758</v>
      </c>
      <c r="J22" s="18">
        <v>69498079</v>
      </c>
      <c r="K22" s="18">
        <v>82233227</v>
      </c>
      <c r="L22" s="18">
        <v>68527690</v>
      </c>
      <c r="M22" s="18">
        <v>53851762</v>
      </c>
      <c r="N22" s="32">
        <v>8476430</v>
      </c>
      <c r="O22" s="59">
        <v>2462626</v>
      </c>
      <c r="P22" s="59">
        <v>2542929</v>
      </c>
      <c r="Q22" s="59">
        <v>2119108</v>
      </c>
      <c r="R22" s="59">
        <v>1351767</v>
      </c>
    </row>
    <row r="23" spans="1:18" ht="30" x14ac:dyDescent="0.25">
      <c r="A23" s="2">
        <v>14</v>
      </c>
      <c r="B23" s="3" t="s">
        <v>20</v>
      </c>
      <c r="C23" s="4"/>
      <c r="D23" s="19">
        <f t="shared" si="0"/>
        <v>284429657</v>
      </c>
      <c r="E23" s="7">
        <f t="shared" si="1"/>
        <v>71780994</v>
      </c>
      <c r="F23" s="7">
        <f t="shared" si="2"/>
        <v>85328897</v>
      </c>
      <c r="G23" s="7">
        <f t="shared" si="3"/>
        <v>71107415</v>
      </c>
      <c r="H23" s="7">
        <f t="shared" si="4"/>
        <v>56212351</v>
      </c>
      <c r="I23" s="26">
        <v>276451326</v>
      </c>
      <c r="J23" s="18">
        <v>69794014</v>
      </c>
      <c r="K23" s="18">
        <v>82935398</v>
      </c>
      <c r="L23" s="18">
        <v>69112832</v>
      </c>
      <c r="M23" s="18">
        <v>54609082</v>
      </c>
      <c r="N23" s="32">
        <v>7978331</v>
      </c>
      <c r="O23" s="59">
        <v>1986980</v>
      </c>
      <c r="P23" s="59">
        <v>2393499</v>
      </c>
      <c r="Q23" s="59">
        <v>1994583</v>
      </c>
      <c r="R23" s="59">
        <v>1603269</v>
      </c>
    </row>
    <row r="24" spans="1:18" ht="30" x14ac:dyDescent="0.25">
      <c r="A24" s="2">
        <v>15</v>
      </c>
      <c r="B24" s="3" t="s">
        <v>21</v>
      </c>
      <c r="C24" s="4"/>
      <c r="D24" s="19">
        <f t="shared" si="0"/>
        <v>94337493</v>
      </c>
      <c r="E24" s="7">
        <f t="shared" si="1"/>
        <v>23638026</v>
      </c>
      <c r="F24" s="7">
        <f t="shared" si="2"/>
        <v>28301248</v>
      </c>
      <c r="G24" s="7">
        <f t="shared" si="3"/>
        <v>23584374</v>
      </c>
      <c r="H24" s="7">
        <f t="shared" si="4"/>
        <v>18813845</v>
      </c>
      <c r="I24" s="26">
        <v>85648022</v>
      </c>
      <c r="J24" s="18">
        <v>21528351</v>
      </c>
      <c r="K24" s="18">
        <v>25694407</v>
      </c>
      <c r="L24" s="18">
        <v>21412006</v>
      </c>
      <c r="M24" s="18">
        <v>17013258</v>
      </c>
      <c r="N24" s="32">
        <v>8689471</v>
      </c>
      <c r="O24" s="59">
        <v>2109675</v>
      </c>
      <c r="P24" s="59">
        <v>2606841</v>
      </c>
      <c r="Q24" s="59">
        <v>2172368</v>
      </c>
      <c r="R24" s="59">
        <v>1800587</v>
      </c>
    </row>
    <row r="25" spans="1:18" ht="30" x14ac:dyDescent="0.25">
      <c r="A25" s="5">
        <v>16</v>
      </c>
      <c r="B25" s="3" t="s">
        <v>22</v>
      </c>
      <c r="C25" s="4"/>
      <c r="D25" s="19">
        <f t="shared" si="0"/>
        <v>11036675</v>
      </c>
      <c r="E25" s="7">
        <f t="shared" si="1"/>
        <v>2757404</v>
      </c>
      <c r="F25" s="7">
        <f t="shared" si="2"/>
        <v>3311003</v>
      </c>
      <c r="G25" s="7">
        <f t="shared" si="3"/>
        <v>2759169</v>
      </c>
      <c r="H25" s="7">
        <f t="shared" si="4"/>
        <v>2209099</v>
      </c>
      <c r="I25" s="26">
        <v>10186659</v>
      </c>
      <c r="J25" s="18">
        <v>2573561</v>
      </c>
      <c r="K25" s="18">
        <v>3055998</v>
      </c>
      <c r="L25" s="18">
        <v>2546665</v>
      </c>
      <c r="M25" s="18">
        <v>2010435</v>
      </c>
      <c r="N25" s="32">
        <v>850016</v>
      </c>
      <c r="O25" s="59">
        <v>183843</v>
      </c>
      <c r="P25" s="59">
        <v>255005</v>
      </c>
      <c r="Q25" s="59">
        <v>212504</v>
      </c>
      <c r="R25" s="59">
        <v>198664</v>
      </c>
    </row>
    <row r="26" spans="1:18" ht="45" x14ac:dyDescent="0.25">
      <c r="A26" s="5">
        <v>17</v>
      </c>
      <c r="B26" s="3" t="s">
        <v>23</v>
      </c>
      <c r="C26" s="4"/>
      <c r="D26" s="19">
        <f t="shared" si="0"/>
        <v>143308560</v>
      </c>
      <c r="E26" s="7">
        <f t="shared" si="1"/>
        <v>35870008</v>
      </c>
      <c r="F26" s="7">
        <f t="shared" si="2"/>
        <v>42992568</v>
      </c>
      <c r="G26" s="7">
        <f t="shared" si="3"/>
        <v>35827140</v>
      </c>
      <c r="H26" s="7">
        <f t="shared" si="4"/>
        <v>28618844</v>
      </c>
      <c r="I26" s="26">
        <v>138003171</v>
      </c>
      <c r="J26" s="18">
        <v>34572575</v>
      </c>
      <c r="K26" s="18">
        <v>41400951</v>
      </c>
      <c r="L26" s="18">
        <v>34500793</v>
      </c>
      <c r="M26" s="18">
        <v>27528852</v>
      </c>
      <c r="N26" s="32">
        <v>5305389</v>
      </c>
      <c r="O26" s="59">
        <v>1297433</v>
      </c>
      <c r="P26" s="59">
        <v>1591617</v>
      </c>
      <c r="Q26" s="59">
        <v>1326347</v>
      </c>
      <c r="R26" s="59">
        <v>1089992</v>
      </c>
    </row>
    <row r="27" spans="1:18" ht="45" x14ac:dyDescent="0.25">
      <c r="A27" s="5">
        <v>18</v>
      </c>
      <c r="B27" s="3" t="s">
        <v>70</v>
      </c>
      <c r="C27" s="4"/>
      <c r="D27" s="19">
        <f t="shared" si="0"/>
        <v>12525536</v>
      </c>
      <c r="E27" s="7">
        <f t="shared" si="1"/>
        <v>3054886</v>
      </c>
      <c r="F27" s="7">
        <f t="shared" si="2"/>
        <v>3799487</v>
      </c>
      <c r="G27" s="7">
        <f t="shared" si="3"/>
        <v>3131384</v>
      </c>
      <c r="H27" s="7">
        <f t="shared" si="4"/>
        <v>2539779</v>
      </c>
      <c r="I27" s="26">
        <v>11836583</v>
      </c>
      <c r="J27" s="18">
        <v>2958921</v>
      </c>
      <c r="K27" s="18">
        <v>3550975</v>
      </c>
      <c r="L27" s="18">
        <v>2959146</v>
      </c>
      <c r="M27" s="18">
        <v>2367541</v>
      </c>
      <c r="N27" s="32">
        <v>688953</v>
      </c>
      <c r="O27" s="59">
        <v>95965</v>
      </c>
      <c r="P27" s="59">
        <v>248512</v>
      </c>
      <c r="Q27" s="59">
        <v>172238</v>
      </c>
      <c r="R27" s="59">
        <v>172238</v>
      </c>
    </row>
    <row r="28" spans="1:18" ht="30" x14ac:dyDescent="0.25">
      <c r="A28" s="5">
        <v>19</v>
      </c>
      <c r="B28" s="3" t="s">
        <v>73</v>
      </c>
      <c r="C28" s="4"/>
      <c r="D28" s="19">
        <f t="shared" si="0"/>
        <v>19048289</v>
      </c>
      <c r="E28" s="7">
        <f t="shared" si="1"/>
        <v>4642107</v>
      </c>
      <c r="F28" s="7">
        <f t="shared" si="2"/>
        <v>5714487</v>
      </c>
      <c r="G28" s="7">
        <f t="shared" si="3"/>
        <v>4762073</v>
      </c>
      <c r="H28" s="7">
        <f t="shared" si="4"/>
        <v>3929622</v>
      </c>
      <c r="I28" s="26">
        <v>18400023</v>
      </c>
      <c r="J28" s="18">
        <v>4420847</v>
      </c>
      <c r="K28" s="18">
        <v>5520007</v>
      </c>
      <c r="L28" s="18">
        <v>4600006</v>
      </c>
      <c r="M28" s="18">
        <v>3859163</v>
      </c>
      <c r="N28" s="32">
        <v>648266</v>
      </c>
      <c r="O28" s="59">
        <v>221260</v>
      </c>
      <c r="P28" s="59">
        <v>194480</v>
      </c>
      <c r="Q28" s="59">
        <v>162067</v>
      </c>
      <c r="R28" s="59">
        <v>70459</v>
      </c>
    </row>
    <row r="29" spans="1:18" ht="30" x14ac:dyDescent="0.25">
      <c r="A29" s="5">
        <v>20</v>
      </c>
      <c r="B29" s="3" t="s">
        <v>24</v>
      </c>
      <c r="C29" s="4"/>
      <c r="D29" s="19">
        <f t="shared" si="0"/>
        <v>529358298</v>
      </c>
      <c r="E29" s="7">
        <f t="shared" si="1"/>
        <v>127012160</v>
      </c>
      <c r="F29" s="7">
        <f t="shared" si="2"/>
        <v>147575033</v>
      </c>
      <c r="G29" s="7">
        <f t="shared" si="3"/>
        <v>144069141</v>
      </c>
      <c r="H29" s="7">
        <f t="shared" si="4"/>
        <v>110701964</v>
      </c>
      <c r="I29" s="26">
        <f>J29+K29+L29+M29</f>
        <v>501880161</v>
      </c>
      <c r="J29" s="18">
        <v>121281988</v>
      </c>
      <c r="K29" s="18">
        <f>163558616-23065886-400000</f>
        <v>140092730</v>
      </c>
      <c r="L29" s="18">
        <v>136298847</v>
      </c>
      <c r="M29" s="18">
        <v>104206596</v>
      </c>
      <c r="N29" s="32">
        <f>O29+P29+Q29+R29</f>
        <v>27478137</v>
      </c>
      <c r="O29" s="59">
        <v>5730172</v>
      </c>
      <c r="P29" s="59">
        <f>9324352-1742049-100000</f>
        <v>7482303</v>
      </c>
      <c r="Q29" s="59">
        <v>7770294</v>
      </c>
      <c r="R29" s="59">
        <v>6495368</v>
      </c>
    </row>
    <row r="30" spans="1:18" ht="30" x14ac:dyDescent="0.25">
      <c r="A30" s="5">
        <v>21</v>
      </c>
      <c r="B30" s="3" t="s">
        <v>25</v>
      </c>
      <c r="C30" s="4"/>
      <c r="D30" s="19">
        <f t="shared" si="0"/>
        <v>149457294</v>
      </c>
      <c r="E30" s="7">
        <f t="shared" si="1"/>
        <v>36992113</v>
      </c>
      <c r="F30" s="7">
        <f t="shared" si="2"/>
        <v>44837188</v>
      </c>
      <c r="G30" s="7">
        <f t="shared" si="3"/>
        <v>37364324</v>
      </c>
      <c r="H30" s="7">
        <f t="shared" si="4"/>
        <v>30263669</v>
      </c>
      <c r="I30" s="26">
        <v>137997587</v>
      </c>
      <c r="J30" s="18">
        <v>34073810</v>
      </c>
      <c r="K30" s="18">
        <v>41399276</v>
      </c>
      <c r="L30" s="18">
        <v>34499397</v>
      </c>
      <c r="M30" s="18">
        <v>28025104</v>
      </c>
      <c r="N30" s="31">
        <v>11459707</v>
      </c>
      <c r="O30" s="59">
        <v>2918303</v>
      </c>
      <c r="P30" s="59">
        <v>3437912</v>
      </c>
      <c r="Q30" s="59">
        <v>2864927</v>
      </c>
      <c r="R30" s="59">
        <v>2238565</v>
      </c>
    </row>
    <row r="31" spans="1:18" ht="20.100000000000001" customHeight="1" x14ac:dyDescent="0.25">
      <c r="A31" s="2">
        <v>22</v>
      </c>
      <c r="B31" s="3" t="s">
        <v>26</v>
      </c>
      <c r="C31" s="4"/>
      <c r="D31" s="60">
        <f t="shared" si="0"/>
        <v>221945828</v>
      </c>
      <c r="E31" s="7">
        <f t="shared" si="1"/>
        <v>56767503</v>
      </c>
      <c r="F31" s="7">
        <f t="shared" si="2"/>
        <v>66583749</v>
      </c>
      <c r="G31" s="7">
        <f t="shared" si="3"/>
        <v>55486457</v>
      </c>
      <c r="H31" s="7">
        <f t="shared" si="4"/>
        <v>43108119</v>
      </c>
      <c r="I31" s="26">
        <v>213752232</v>
      </c>
      <c r="J31" s="18">
        <v>54754708</v>
      </c>
      <c r="K31" s="18">
        <v>64125670</v>
      </c>
      <c r="L31" s="18">
        <v>53438058</v>
      </c>
      <c r="M31" s="18">
        <v>41433796</v>
      </c>
      <c r="N31" s="32">
        <f>7816710+376886</f>
        <v>8193596</v>
      </c>
      <c r="O31" s="59">
        <v>2012795</v>
      </c>
      <c r="P31" s="59">
        <v>2458079</v>
      </c>
      <c r="Q31" s="59">
        <v>2048399</v>
      </c>
      <c r="R31" s="59">
        <v>1674323</v>
      </c>
    </row>
    <row r="32" spans="1:18" ht="20.100000000000001" customHeight="1" x14ac:dyDescent="0.25">
      <c r="A32" s="2">
        <v>23</v>
      </c>
      <c r="B32" s="3" t="s">
        <v>27</v>
      </c>
      <c r="C32" s="4"/>
      <c r="D32" s="19">
        <f t="shared" si="0"/>
        <v>175186917</v>
      </c>
      <c r="E32" s="7">
        <f t="shared" si="1"/>
        <v>43661478</v>
      </c>
      <c r="F32" s="7">
        <f t="shared" si="2"/>
        <v>52556075</v>
      </c>
      <c r="G32" s="7">
        <f t="shared" si="3"/>
        <v>43796729</v>
      </c>
      <c r="H32" s="7">
        <f t="shared" si="4"/>
        <v>35172635</v>
      </c>
      <c r="I32" s="26">
        <v>170798024</v>
      </c>
      <c r="J32" s="18">
        <v>42607574</v>
      </c>
      <c r="K32" s="18">
        <v>51239407</v>
      </c>
      <c r="L32" s="18">
        <v>42699506</v>
      </c>
      <c r="M32" s="18">
        <v>34251537</v>
      </c>
      <c r="N32" s="32">
        <v>4388893</v>
      </c>
      <c r="O32" s="59">
        <v>1053904</v>
      </c>
      <c r="P32" s="59">
        <v>1316668</v>
      </c>
      <c r="Q32" s="59">
        <v>1097223</v>
      </c>
      <c r="R32" s="59">
        <v>921098</v>
      </c>
    </row>
    <row r="33" spans="1:18" ht="20.100000000000001" customHeight="1" x14ac:dyDescent="0.25">
      <c r="A33" s="2">
        <v>24</v>
      </c>
      <c r="B33" s="3" t="s">
        <v>28</v>
      </c>
      <c r="C33" s="4"/>
      <c r="D33" s="19">
        <f t="shared" si="0"/>
        <v>145031778</v>
      </c>
      <c r="E33" s="7">
        <f t="shared" si="1"/>
        <v>30225512.199999999</v>
      </c>
      <c r="F33" s="7">
        <f t="shared" si="2"/>
        <v>43509534</v>
      </c>
      <c r="G33" s="7">
        <f t="shared" si="3"/>
        <v>36257945</v>
      </c>
      <c r="H33" s="7">
        <f t="shared" si="4"/>
        <v>35038786.799999997</v>
      </c>
      <c r="I33" s="26">
        <v>142269196</v>
      </c>
      <c r="J33" s="18">
        <v>29637680.199999999</v>
      </c>
      <c r="K33" s="18">
        <v>42680759</v>
      </c>
      <c r="L33" s="18">
        <v>35567299</v>
      </c>
      <c r="M33" s="18">
        <v>34383457.799999997</v>
      </c>
      <c r="N33" s="32">
        <v>2762582</v>
      </c>
      <c r="O33" s="59">
        <v>587832</v>
      </c>
      <c r="P33" s="59">
        <v>828775</v>
      </c>
      <c r="Q33" s="59">
        <v>690646</v>
      </c>
      <c r="R33" s="59">
        <v>655329</v>
      </c>
    </row>
    <row r="34" spans="1:18" ht="30" x14ac:dyDescent="0.25">
      <c r="A34" s="2">
        <v>25</v>
      </c>
      <c r="B34" s="3" t="s">
        <v>29</v>
      </c>
      <c r="C34" s="4"/>
      <c r="D34" s="19">
        <f t="shared" si="0"/>
        <v>166244963</v>
      </c>
      <c r="E34" s="7">
        <f t="shared" si="1"/>
        <v>42020435</v>
      </c>
      <c r="F34" s="7">
        <f t="shared" si="2"/>
        <v>49873489</v>
      </c>
      <c r="G34" s="7">
        <f t="shared" si="3"/>
        <v>41561241</v>
      </c>
      <c r="H34" s="7">
        <f t="shared" si="4"/>
        <v>32789798</v>
      </c>
      <c r="I34" s="26">
        <v>161423850</v>
      </c>
      <c r="J34" s="18">
        <v>40553653</v>
      </c>
      <c r="K34" s="18">
        <v>48427155</v>
      </c>
      <c r="L34" s="18">
        <v>40355963</v>
      </c>
      <c r="M34" s="18">
        <v>32087079</v>
      </c>
      <c r="N34" s="32">
        <v>4821113</v>
      </c>
      <c r="O34" s="59">
        <v>1466782</v>
      </c>
      <c r="P34" s="59">
        <v>1446334</v>
      </c>
      <c r="Q34" s="59">
        <v>1205278</v>
      </c>
      <c r="R34" s="59">
        <v>702719</v>
      </c>
    </row>
    <row r="35" spans="1:18" ht="30" x14ac:dyDescent="0.25">
      <c r="A35" s="2">
        <v>26</v>
      </c>
      <c r="B35" s="3" t="s">
        <v>30</v>
      </c>
      <c r="C35" s="4"/>
      <c r="D35" s="19">
        <f t="shared" si="0"/>
        <v>45414866</v>
      </c>
      <c r="E35" s="7">
        <f t="shared" si="1"/>
        <v>11199709</v>
      </c>
      <c r="F35" s="7">
        <f t="shared" si="2"/>
        <v>13624460</v>
      </c>
      <c r="G35" s="7">
        <f t="shared" si="3"/>
        <v>11353717</v>
      </c>
      <c r="H35" s="7">
        <f t="shared" si="4"/>
        <v>9236980</v>
      </c>
      <c r="I35" s="26">
        <v>44052420</v>
      </c>
      <c r="J35" s="18">
        <v>10813955</v>
      </c>
      <c r="K35" s="18">
        <v>13215726</v>
      </c>
      <c r="L35" s="18">
        <v>11013105</v>
      </c>
      <c r="M35" s="18">
        <v>9009634</v>
      </c>
      <c r="N35" s="32">
        <v>1362446</v>
      </c>
      <c r="O35" s="59">
        <v>385754</v>
      </c>
      <c r="P35" s="59">
        <v>408734</v>
      </c>
      <c r="Q35" s="59">
        <v>340612</v>
      </c>
      <c r="R35" s="59">
        <v>227346</v>
      </c>
    </row>
    <row r="36" spans="1:18" ht="30" x14ac:dyDescent="0.25">
      <c r="A36" s="2">
        <v>27</v>
      </c>
      <c r="B36" s="3" t="s">
        <v>31</v>
      </c>
      <c r="C36" s="4"/>
      <c r="D36" s="19">
        <f t="shared" si="0"/>
        <v>41772566</v>
      </c>
      <c r="E36" s="7">
        <f t="shared" si="1"/>
        <v>10442579</v>
      </c>
      <c r="F36" s="7">
        <f t="shared" si="2"/>
        <v>12531770</v>
      </c>
      <c r="G36" s="7">
        <f t="shared" si="3"/>
        <v>10443142</v>
      </c>
      <c r="H36" s="7">
        <f t="shared" si="4"/>
        <v>8355075</v>
      </c>
      <c r="I36" s="26">
        <v>40268754</v>
      </c>
      <c r="J36" s="18">
        <v>10066421</v>
      </c>
      <c r="K36" s="18">
        <v>12080626</v>
      </c>
      <c r="L36" s="18">
        <v>10067189</v>
      </c>
      <c r="M36" s="18">
        <v>8054518</v>
      </c>
      <c r="N36" s="32">
        <v>1503812</v>
      </c>
      <c r="O36" s="59">
        <v>376158</v>
      </c>
      <c r="P36" s="59">
        <v>451144</v>
      </c>
      <c r="Q36" s="59">
        <v>375953</v>
      </c>
      <c r="R36" s="59">
        <v>300557</v>
      </c>
    </row>
    <row r="37" spans="1:18" ht="30" x14ac:dyDescent="0.25">
      <c r="A37" s="2">
        <v>28</v>
      </c>
      <c r="B37" s="3" t="s">
        <v>32</v>
      </c>
      <c r="C37" s="4"/>
      <c r="D37" s="19">
        <f t="shared" si="0"/>
        <v>2854168</v>
      </c>
      <c r="E37" s="7">
        <f t="shared" si="1"/>
        <v>454969</v>
      </c>
      <c r="F37" s="7">
        <f t="shared" si="2"/>
        <v>972115</v>
      </c>
      <c r="G37" s="7">
        <f t="shared" si="3"/>
        <v>713542</v>
      </c>
      <c r="H37" s="7">
        <f t="shared" si="4"/>
        <v>713542</v>
      </c>
      <c r="I37" s="26">
        <v>2854168</v>
      </c>
      <c r="J37" s="18">
        <v>454969</v>
      </c>
      <c r="K37" s="18">
        <v>972115</v>
      </c>
      <c r="L37" s="18">
        <v>713542</v>
      </c>
      <c r="M37" s="18">
        <v>713542</v>
      </c>
      <c r="N37" s="61">
        <v>0</v>
      </c>
      <c r="O37" s="59">
        <v>0</v>
      </c>
      <c r="P37" s="59">
        <v>0</v>
      </c>
      <c r="Q37" s="59">
        <v>0</v>
      </c>
      <c r="R37" s="59">
        <v>0</v>
      </c>
    </row>
    <row r="38" spans="1:18" ht="29.25" customHeight="1" x14ac:dyDescent="0.25">
      <c r="A38" s="2">
        <v>29</v>
      </c>
      <c r="B38" s="3" t="s">
        <v>33</v>
      </c>
      <c r="C38" s="4"/>
      <c r="D38" s="19">
        <f t="shared" si="0"/>
        <v>626112402</v>
      </c>
      <c r="E38" s="7">
        <f t="shared" si="1"/>
        <v>153616123</v>
      </c>
      <c r="F38" s="7">
        <f t="shared" si="2"/>
        <v>187833721</v>
      </c>
      <c r="G38" s="7">
        <f t="shared" si="3"/>
        <v>156528101</v>
      </c>
      <c r="H38" s="7">
        <f t="shared" si="4"/>
        <v>128134457</v>
      </c>
      <c r="I38" s="26">
        <v>592921296</v>
      </c>
      <c r="J38" s="18">
        <v>145828444</v>
      </c>
      <c r="K38" s="18">
        <v>177876389</v>
      </c>
      <c r="L38" s="18">
        <v>148230324</v>
      </c>
      <c r="M38" s="18">
        <v>120986139</v>
      </c>
      <c r="N38" s="32">
        <v>33191106</v>
      </c>
      <c r="O38" s="59">
        <v>7787679</v>
      </c>
      <c r="P38" s="59">
        <v>9957332</v>
      </c>
      <c r="Q38" s="59">
        <v>8297777</v>
      </c>
      <c r="R38" s="59">
        <v>7148318</v>
      </c>
    </row>
    <row r="39" spans="1:18" ht="21.75" customHeight="1" x14ac:dyDescent="0.25">
      <c r="A39" s="2">
        <v>30</v>
      </c>
      <c r="B39" s="3" t="s">
        <v>34</v>
      </c>
      <c r="C39" s="4"/>
      <c r="D39" s="19">
        <f t="shared" si="0"/>
        <v>81573542</v>
      </c>
      <c r="E39" s="7">
        <f t="shared" si="1"/>
        <v>17973046</v>
      </c>
      <c r="F39" s="7">
        <f t="shared" si="2"/>
        <v>24472062</v>
      </c>
      <c r="G39" s="7">
        <f t="shared" si="3"/>
        <v>20393385</v>
      </c>
      <c r="H39" s="7">
        <f t="shared" si="4"/>
        <v>18735049</v>
      </c>
      <c r="I39" s="26">
        <v>77462001</v>
      </c>
      <c r="J39" s="18">
        <v>17141534</v>
      </c>
      <c r="K39" s="18">
        <v>23238600</v>
      </c>
      <c r="L39" s="18">
        <v>19365500</v>
      </c>
      <c r="M39" s="18">
        <v>17716367</v>
      </c>
      <c r="N39" s="33">
        <v>4111541</v>
      </c>
      <c r="O39" s="59">
        <v>831512</v>
      </c>
      <c r="P39" s="59">
        <v>1233462</v>
      </c>
      <c r="Q39" s="59">
        <v>1027885</v>
      </c>
      <c r="R39" s="59">
        <v>1018682</v>
      </c>
    </row>
    <row r="40" spans="1:18" ht="22.5" customHeight="1" x14ac:dyDescent="0.25">
      <c r="A40" s="2">
        <v>31</v>
      </c>
      <c r="B40" s="3" t="s">
        <v>35</v>
      </c>
      <c r="C40" s="4"/>
      <c r="D40" s="19">
        <f t="shared" si="0"/>
        <v>65322448</v>
      </c>
      <c r="E40" s="7">
        <f t="shared" si="1"/>
        <v>15994461.6</v>
      </c>
      <c r="F40" s="7">
        <f t="shared" si="2"/>
        <v>19596734</v>
      </c>
      <c r="G40" s="7">
        <f t="shared" si="3"/>
        <v>16330612</v>
      </c>
      <c r="H40" s="7">
        <f t="shared" si="4"/>
        <v>13400640.399999999</v>
      </c>
      <c r="I40" s="26">
        <v>60095708</v>
      </c>
      <c r="J40" s="18">
        <v>14796871.6</v>
      </c>
      <c r="K40" s="18">
        <v>18028712</v>
      </c>
      <c r="L40" s="18">
        <v>15023927</v>
      </c>
      <c r="M40" s="18">
        <v>12246197.399999999</v>
      </c>
      <c r="N40" s="32">
        <v>5226740</v>
      </c>
      <c r="O40" s="59">
        <v>1197590</v>
      </c>
      <c r="P40" s="59">
        <v>1568022</v>
      </c>
      <c r="Q40" s="59">
        <v>1306685</v>
      </c>
      <c r="R40" s="59">
        <v>1154443</v>
      </c>
    </row>
    <row r="41" spans="1:18" ht="30" x14ac:dyDescent="0.25">
      <c r="A41" s="2">
        <v>32</v>
      </c>
      <c r="B41" s="3" t="s">
        <v>36</v>
      </c>
      <c r="C41" s="4"/>
      <c r="D41" s="19">
        <f t="shared" si="0"/>
        <v>715526214</v>
      </c>
      <c r="E41" s="7">
        <f t="shared" si="1"/>
        <v>94001916</v>
      </c>
      <c r="F41" s="7">
        <f t="shared" si="2"/>
        <v>254423828</v>
      </c>
      <c r="G41" s="7">
        <f t="shared" si="3"/>
        <v>178881554</v>
      </c>
      <c r="H41" s="7">
        <f t="shared" si="4"/>
        <v>188218916</v>
      </c>
      <c r="I41" s="26">
        <v>672614627</v>
      </c>
      <c r="J41" s="18">
        <v>89784637</v>
      </c>
      <c r="K41" s="18">
        <f>234209586+3518025</f>
        <v>237727611</v>
      </c>
      <c r="L41" s="18">
        <v>168153657</v>
      </c>
      <c r="M41" s="18">
        <v>176948722</v>
      </c>
      <c r="N41" s="61">
        <v>42911587</v>
      </c>
      <c r="O41" s="59">
        <v>4217279</v>
      </c>
      <c r="P41" s="59">
        <f>16479298+216919</f>
        <v>16696217</v>
      </c>
      <c r="Q41" s="59">
        <v>10727897</v>
      </c>
      <c r="R41" s="59">
        <v>11270194</v>
      </c>
    </row>
    <row r="42" spans="1:18" ht="45" x14ac:dyDescent="0.25">
      <c r="A42" s="2">
        <v>33</v>
      </c>
      <c r="B42" s="3" t="s">
        <v>37</v>
      </c>
      <c r="C42" s="4"/>
      <c r="D42" s="19">
        <f t="shared" ref="D42:D74" si="5">I42+N42</f>
        <v>103337802</v>
      </c>
      <c r="E42" s="7">
        <f t="shared" ref="E42:E74" si="6">J42+O42</f>
        <v>25765022</v>
      </c>
      <c r="F42" s="7">
        <f t="shared" ref="F42:F73" si="7">K42+P42</f>
        <v>31001340</v>
      </c>
      <c r="G42" s="7">
        <f t="shared" ref="G42:G74" si="8">L42+Q42</f>
        <v>25834450</v>
      </c>
      <c r="H42" s="7">
        <f t="shared" ref="H42:H74" si="9">M42+R42</f>
        <v>20736990</v>
      </c>
      <c r="I42" s="26">
        <v>98687601</v>
      </c>
      <c r="J42" s="18">
        <v>24671648</v>
      </c>
      <c r="K42" s="18">
        <v>29606280</v>
      </c>
      <c r="L42" s="18">
        <v>24671900</v>
      </c>
      <c r="M42" s="18">
        <v>19737773</v>
      </c>
      <c r="N42" s="32">
        <v>4650201</v>
      </c>
      <c r="O42" s="59">
        <v>1093374</v>
      </c>
      <c r="P42" s="59">
        <v>1395060</v>
      </c>
      <c r="Q42" s="59">
        <v>1162550</v>
      </c>
      <c r="R42" s="59">
        <v>999217</v>
      </c>
    </row>
    <row r="43" spans="1:18" ht="30" x14ac:dyDescent="0.25">
      <c r="A43" s="2">
        <v>34</v>
      </c>
      <c r="B43" s="3" t="s">
        <v>38</v>
      </c>
      <c r="C43" s="4"/>
      <c r="D43" s="19">
        <f t="shared" si="5"/>
        <v>46918262</v>
      </c>
      <c r="E43" s="7">
        <f t="shared" si="6"/>
        <v>21610327</v>
      </c>
      <c r="F43" s="7">
        <f t="shared" si="7"/>
        <v>25307935</v>
      </c>
      <c r="G43" s="7">
        <f t="shared" si="8"/>
        <v>0</v>
      </c>
      <c r="H43" s="7">
        <f t="shared" si="9"/>
        <v>0</v>
      </c>
      <c r="I43" s="26">
        <f>J43+K43+L43+M43</f>
        <v>43315225</v>
      </c>
      <c r="J43" s="18">
        <v>19849339</v>
      </c>
      <c r="K43" s="18">
        <f>9882089+9007411+4176386+400000</f>
        <v>23465886</v>
      </c>
      <c r="L43" s="18">
        <v>0</v>
      </c>
      <c r="M43" s="18">
        <v>0</v>
      </c>
      <c r="N43" s="61">
        <f>O43+P43+Q43+R43</f>
        <v>3603037</v>
      </c>
      <c r="O43" s="59">
        <v>1760988</v>
      </c>
      <c r="P43" s="59">
        <f>780777+474906+279958+206408+100000</f>
        <v>1842049</v>
      </c>
      <c r="Q43" s="59">
        <v>0</v>
      </c>
      <c r="R43" s="59">
        <v>0</v>
      </c>
    </row>
    <row r="44" spans="1:18" ht="30" x14ac:dyDescent="0.25">
      <c r="A44" s="2">
        <v>35</v>
      </c>
      <c r="B44" s="3" t="s">
        <v>39</v>
      </c>
      <c r="C44" s="4"/>
      <c r="D44" s="19">
        <f t="shared" si="5"/>
        <v>57991406</v>
      </c>
      <c r="E44" s="7">
        <f t="shared" si="6"/>
        <v>14358277</v>
      </c>
      <c r="F44" s="7">
        <f t="shared" si="7"/>
        <v>17397421</v>
      </c>
      <c r="G44" s="7">
        <f t="shared" si="8"/>
        <v>14497852</v>
      </c>
      <c r="H44" s="7">
        <f t="shared" si="9"/>
        <v>11737856</v>
      </c>
      <c r="I44" s="26">
        <v>54449598</v>
      </c>
      <c r="J44" s="18">
        <v>13598471</v>
      </c>
      <c r="K44" s="18">
        <v>16334879</v>
      </c>
      <c r="L44" s="18">
        <v>13612400</v>
      </c>
      <c r="M44" s="18">
        <v>10903848</v>
      </c>
      <c r="N44" s="61">
        <v>3541808</v>
      </c>
      <c r="O44" s="59">
        <v>759806</v>
      </c>
      <c r="P44" s="59">
        <v>1062542</v>
      </c>
      <c r="Q44" s="59">
        <v>885452</v>
      </c>
      <c r="R44" s="59">
        <v>834008</v>
      </c>
    </row>
    <row r="45" spans="1:18" ht="30" x14ac:dyDescent="0.25">
      <c r="A45" s="2">
        <v>36</v>
      </c>
      <c r="B45" s="3" t="s">
        <v>40</v>
      </c>
      <c r="C45" s="4"/>
      <c r="D45" s="19">
        <f t="shared" si="5"/>
        <v>502008558</v>
      </c>
      <c r="E45" s="7">
        <f t="shared" si="6"/>
        <v>117045267</v>
      </c>
      <c r="F45" s="7">
        <f t="shared" si="7"/>
        <v>150602567</v>
      </c>
      <c r="G45" s="7">
        <f t="shared" si="8"/>
        <v>125502140</v>
      </c>
      <c r="H45" s="7">
        <f t="shared" si="9"/>
        <v>108858584</v>
      </c>
      <c r="I45" s="26">
        <v>470001294</v>
      </c>
      <c r="J45" s="18">
        <v>109770201</v>
      </c>
      <c r="K45" s="18">
        <v>141000388</v>
      </c>
      <c r="L45" s="18">
        <v>117500324</v>
      </c>
      <c r="M45" s="18">
        <v>101730381</v>
      </c>
      <c r="N45" s="31">
        <v>32007264</v>
      </c>
      <c r="O45" s="59">
        <v>7275066</v>
      </c>
      <c r="P45" s="59">
        <v>9602179</v>
      </c>
      <c r="Q45" s="59">
        <v>8001816</v>
      </c>
      <c r="R45" s="59">
        <v>7128203</v>
      </c>
    </row>
    <row r="46" spans="1:18" ht="41.25" customHeight="1" x14ac:dyDescent="0.25">
      <c r="A46" s="2">
        <v>37</v>
      </c>
      <c r="B46" s="3" t="s">
        <v>41</v>
      </c>
      <c r="C46" s="4"/>
      <c r="D46" s="19">
        <f t="shared" si="5"/>
        <v>191083220</v>
      </c>
      <c r="E46" s="7">
        <f t="shared" si="6"/>
        <v>50478151</v>
      </c>
      <c r="F46" s="7">
        <f t="shared" si="7"/>
        <v>57324966</v>
      </c>
      <c r="G46" s="7">
        <f t="shared" si="8"/>
        <v>47770805</v>
      </c>
      <c r="H46" s="7">
        <f t="shared" si="9"/>
        <v>35509298</v>
      </c>
      <c r="I46" s="26">
        <v>183057844</v>
      </c>
      <c r="J46" s="18">
        <v>48468699</v>
      </c>
      <c r="K46" s="18">
        <v>54917353</v>
      </c>
      <c r="L46" s="18">
        <v>45764461</v>
      </c>
      <c r="M46" s="18">
        <v>33907331</v>
      </c>
      <c r="N46" s="32">
        <v>8025376</v>
      </c>
      <c r="O46" s="59">
        <v>2009452</v>
      </c>
      <c r="P46" s="59">
        <v>2407613</v>
      </c>
      <c r="Q46" s="59">
        <v>2006344</v>
      </c>
      <c r="R46" s="59">
        <v>1601967</v>
      </c>
    </row>
    <row r="47" spans="1:18" ht="20.100000000000001" customHeight="1" x14ac:dyDescent="0.25">
      <c r="A47" s="2">
        <v>38</v>
      </c>
      <c r="B47" s="3" t="s">
        <v>42</v>
      </c>
      <c r="C47" s="4"/>
      <c r="D47" s="19">
        <f t="shared" si="5"/>
        <v>399620584</v>
      </c>
      <c r="E47" s="7">
        <f t="shared" si="6"/>
        <v>99759348</v>
      </c>
      <c r="F47" s="7">
        <f t="shared" si="7"/>
        <v>119886175</v>
      </c>
      <c r="G47" s="7">
        <f t="shared" si="8"/>
        <v>99905146</v>
      </c>
      <c r="H47" s="7">
        <f t="shared" si="9"/>
        <v>80069915</v>
      </c>
      <c r="I47" s="26">
        <v>381227268</v>
      </c>
      <c r="J47" s="18">
        <v>95129026</v>
      </c>
      <c r="K47" s="18">
        <v>114368180</v>
      </c>
      <c r="L47" s="18">
        <v>95306817</v>
      </c>
      <c r="M47" s="18">
        <v>76423245</v>
      </c>
      <c r="N47" s="61">
        <v>18393316</v>
      </c>
      <c r="O47" s="59">
        <v>4630322</v>
      </c>
      <c r="P47" s="59">
        <v>5517995</v>
      </c>
      <c r="Q47" s="59">
        <v>4598329</v>
      </c>
      <c r="R47" s="59">
        <v>3646670</v>
      </c>
    </row>
    <row r="48" spans="1:18" ht="20.100000000000001" customHeight="1" x14ac:dyDescent="0.25">
      <c r="A48" s="2">
        <v>39</v>
      </c>
      <c r="B48" s="3" t="s">
        <v>43</v>
      </c>
      <c r="C48" s="4"/>
      <c r="D48" s="19">
        <f t="shared" si="5"/>
        <v>396803947</v>
      </c>
      <c r="E48" s="7">
        <f t="shared" si="6"/>
        <v>84622641</v>
      </c>
      <c r="F48" s="7">
        <f t="shared" si="7"/>
        <v>119041185</v>
      </c>
      <c r="G48" s="7">
        <f t="shared" si="8"/>
        <v>99200987</v>
      </c>
      <c r="H48" s="7">
        <f t="shared" si="9"/>
        <v>93939134</v>
      </c>
      <c r="I48" s="26">
        <v>374509232</v>
      </c>
      <c r="J48" s="18">
        <v>80131099</v>
      </c>
      <c r="K48" s="18">
        <v>112352770</v>
      </c>
      <c r="L48" s="18">
        <v>93627308</v>
      </c>
      <c r="M48" s="18">
        <v>88398055</v>
      </c>
      <c r="N48" s="32">
        <v>22294715</v>
      </c>
      <c r="O48" s="59">
        <v>4491542</v>
      </c>
      <c r="P48" s="59">
        <v>6688415</v>
      </c>
      <c r="Q48" s="59">
        <v>5573679</v>
      </c>
      <c r="R48" s="59">
        <v>5541079</v>
      </c>
    </row>
    <row r="49" spans="1:18" ht="20.100000000000001" customHeight="1" x14ac:dyDescent="0.25">
      <c r="A49" s="2">
        <v>40</v>
      </c>
      <c r="B49" s="3" t="s">
        <v>44</v>
      </c>
      <c r="C49" s="4"/>
      <c r="D49" s="19">
        <f t="shared" si="5"/>
        <v>11755695</v>
      </c>
      <c r="E49" s="7">
        <f t="shared" si="6"/>
        <v>2654921</v>
      </c>
      <c r="F49" s="7">
        <f t="shared" si="7"/>
        <v>3526708</v>
      </c>
      <c r="G49" s="7">
        <f t="shared" si="8"/>
        <v>2938924</v>
      </c>
      <c r="H49" s="7">
        <f t="shared" si="9"/>
        <v>2635142</v>
      </c>
      <c r="I49" s="26">
        <v>10926387</v>
      </c>
      <c r="J49" s="18">
        <v>2437798</v>
      </c>
      <c r="K49" s="18">
        <v>3277916</v>
      </c>
      <c r="L49" s="18">
        <v>2731597</v>
      </c>
      <c r="M49" s="18">
        <v>2479076</v>
      </c>
      <c r="N49" s="32">
        <v>829308</v>
      </c>
      <c r="O49" s="59">
        <v>217123</v>
      </c>
      <c r="P49" s="59">
        <v>248792</v>
      </c>
      <c r="Q49" s="59">
        <v>207327</v>
      </c>
      <c r="R49" s="59">
        <v>156066</v>
      </c>
    </row>
    <row r="50" spans="1:18" ht="20.100000000000001" customHeight="1" x14ac:dyDescent="0.25">
      <c r="A50" s="11">
        <v>41</v>
      </c>
      <c r="B50" s="12" t="s">
        <v>49</v>
      </c>
      <c r="C50" s="4"/>
      <c r="D50" s="19">
        <f t="shared" si="5"/>
        <v>1497500</v>
      </c>
      <c r="E50" s="7">
        <f t="shared" si="6"/>
        <v>371000</v>
      </c>
      <c r="F50" s="7">
        <f t="shared" si="7"/>
        <v>449251</v>
      </c>
      <c r="G50" s="7">
        <f t="shared" si="8"/>
        <v>362587</v>
      </c>
      <c r="H50" s="7">
        <f t="shared" si="9"/>
        <v>314662</v>
      </c>
      <c r="I50" s="26">
        <v>1416635</v>
      </c>
      <c r="J50" s="18">
        <v>331250</v>
      </c>
      <c r="K50" s="18">
        <v>424991</v>
      </c>
      <c r="L50" s="18">
        <v>354159</v>
      </c>
      <c r="M50" s="18">
        <v>306235</v>
      </c>
      <c r="N50" s="61">
        <v>80865.000000000015</v>
      </c>
      <c r="O50" s="59">
        <v>39750</v>
      </c>
      <c r="P50" s="59">
        <v>24260</v>
      </c>
      <c r="Q50" s="59">
        <f>20216-11788</f>
        <v>8428</v>
      </c>
      <c r="R50" s="59">
        <f>-3360.99999999999+11788</f>
        <v>8427.0000000000109</v>
      </c>
    </row>
    <row r="51" spans="1:18" ht="30.75" customHeight="1" x14ac:dyDescent="0.25">
      <c r="A51" s="11">
        <v>42</v>
      </c>
      <c r="B51" s="12" t="s">
        <v>45</v>
      </c>
      <c r="C51" s="4"/>
      <c r="D51" s="19">
        <f t="shared" si="5"/>
        <v>437500</v>
      </c>
      <c r="E51" s="7">
        <f t="shared" si="6"/>
        <v>84000</v>
      </c>
      <c r="F51" s="7">
        <f t="shared" si="7"/>
        <v>136850</v>
      </c>
      <c r="G51" s="7">
        <f t="shared" si="8"/>
        <v>109375</v>
      </c>
      <c r="H51" s="7">
        <f t="shared" si="9"/>
        <v>107275</v>
      </c>
      <c r="I51" s="26">
        <v>413000</v>
      </c>
      <c r="J51" s="18">
        <v>77000</v>
      </c>
      <c r="K51" s="18">
        <v>129500</v>
      </c>
      <c r="L51" s="18">
        <v>103250</v>
      </c>
      <c r="M51" s="18">
        <v>103250</v>
      </c>
      <c r="N51" s="32">
        <v>24500</v>
      </c>
      <c r="O51" s="59">
        <v>7000</v>
      </c>
      <c r="P51" s="59">
        <v>7350</v>
      </c>
      <c r="Q51" s="59">
        <v>6125</v>
      </c>
      <c r="R51" s="59">
        <v>4025</v>
      </c>
    </row>
    <row r="52" spans="1:18" ht="21.75" customHeight="1" x14ac:dyDescent="0.25">
      <c r="A52" s="11">
        <v>43</v>
      </c>
      <c r="B52" s="12" t="s">
        <v>69</v>
      </c>
      <c r="C52" s="4"/>
      <c r="D52" s="19">
        <f t="shared" si="5"/>
        <v>1070031</v>
      </c>
      <c r="E52" s="7">
        <f t="shared" si="6"/>
        <v>290594</v>
      </c>
      <c r="F52" s="7">
        <f t="shared" si="7"/>
        <v>343978</v>
      </c>
      <c r="G52" s="7">
        <f t="shared" si="8"/>
        <v>267508</v>
      </c>
      <c r="H52" s="7">
        <f t="shared" si="9"/>
        <v>167951</v>
      </c>
      <c r="I52" s="26">
        <v>993665</v>
      </c>
      <c r="J52" s="18">
        <v>289892</v>
      </c>
      <c r="K52" s="18">
        <v>298100</v>
      </c>
      <c r="L52" s="18">
        <v>248416</v>
      </c>
      <c r="M52" s="18">
        <v>157257</v>
      </c>
      <c r="N52" s="61">
        <v>76366</v>
      </c>
      <c r="O52" s="59">
        <v>702</v>
      </c>
      <c r="P52" s="59">
        <v>45878</v>
      </c>
      <c r="Q52" s="59">
        <v>19092</v>
      </c>
      <c r="R52" s="59">
        <v>10694</v>
      </c>
    </row>
    <row r="53" spans="1:18" ht="20.100000000000001" customHeight="1" x14ac:dyDescent="0.25">
      <c r="A53" s="11">
        <v>44</v>
      </c>
      <c r="B53" s="12" t="s">
        <v>47</v>
      </c>
      <c r="C53" s="4"/>
      <c r="D53" s="19">
        <f t="shared" si="5"/>
        <v>1056906</v>
      </c>
      <c r="E53" s="7">
        <f t="shared" si="6"/>
        <v>272841</v>
      </c>
      <c r="F53" s="7">
        <f t="shared" si="7"/>
        <v>317072</v>
      </c>
      <c r="G53" s="7">
        <f t="shared" si="8"/>
        <v>258868</v>
      </c>
      <c r="H53" s="7">
        <f t="shared" si="9"/>
        <v>208125</v>
      </c>
      <c r="I53" s="27">
        <v>1020971</v>
      </c>
      <c r="J53" s="18">
        <v>254936</v>
      </c>
      <c r="K53" s="18">
        <v>306291</v>
      </c>
      <c r="L53" s="18">
        <v>255243</v>
      </c>
      <c r="M53" s="18">
        <v>204501</v>
      </c>
      <c r="N53" s="32">
        <v>35935</v>
      </c>
      <c r="O53" s="59">
        <v>17905</v>
      </c>
      <c r="P53" s="59">
        <v>10781</v>
      </c>
      <c r="Q53" s="59">
        <f>8984-5359</f>
        <v>3625</v>
      </c>
      <c r="R53" s="59">
        <f>-1735+5359</f>
        <v>3624</v>
      </c>
    </row>
    <row r="54" spans="1:18" ht="20.100000000000001" customHeight="1" x14ac:dyDescent="0.25">
      <c r="A54" s="11">
        <v>45</v>
      </c>
      <c r="B54" s="12" t="s">
        <v>46</v>
      </c>
      <c r="C54" s="4"/>
      <c r="D54" s="19">
        <f t="shared" si="5"/>
        <v>1137345</v>
      </c>
      <c r="E54" s="7">
        <f t="shared" si="6"/>
        <v>287924</v>
      </c>
      <c r="F54" s="7">
        <f t="shared" si="7"/>
        <v>341204</v>
      </c>
      <c r="G54" s="7">
        <f t="shared" si="8"/>
        <v>284336</v>
      </c>
      <c r="H54" s="7">
        <f t="shared" si="9"/>
        <v>223881</v>
      </c>
      <c r="I54" s="26">
        <v>1072516</v>
      </c>
      <c r="J54" s="18">
        <v>265776</v>
      </c>
      <c r="K54" s="18">
        <v>321755</v>
      </c>
      <c r="L54" s="18">
        <v>268129</v>
      </c>
      <c r="M54" s="18">
        <v>216856</v>
      </c>
      <c r="N54" s="61">
        <v>64829</v>
      </c>
      <c r="O54" s="59">
        <v>22148</v>
      </c>
      <c r="P54" s="59">
        <v>19449</v>
      </c>
      <c r="Q54" s="59">
        <v>16207</v>
      </c>
      <c r="R54" s="59">
        <v>7025</v>
      </c>
    </row>
    <row r="55" spans="1:18" ht="20.100000000000001" customHeight="1" x14ac:dyDescent="0.25">
      <c r="A55" s="11">
        <v>46</v>
      </c>
      <c r="B55" s="13" t="s">
        <v>63</v>
      </c>
      <c r="C55" s="4"/>
      <c r="D55" s="19">
        <f t="shared" si="5"/>
        <v>89250</v>
      </c>
      <c r="E55" s="7">
        <f t="shared" si="6"/>
        <v>3462</v>
      </c>
      <c r="F55" s="7">
        <f t="shared" si="7"/>
        <v>41294</v>
      </c>
      <c r="G55" s="7">
        <f t="shared" si="8"/>
        <v>22313</v>
      </c>
      <c r="H55" s="7">
        <f t="shared" si="9"/>
        <v>22181</v>
      </c>
      <c r="I55" s="27">
        <v>88358</v>
      </c>
      <c r="J55" s="18">
        <v>3462</v>
      </c>
      <c r="K55" s="18">
        <v>40717</v>
      </c>
      <c r="L55" s="18">
        <v>22090</v>
      </c>
      <c r="M55" s="18">
        <v>22089</v>
      </c>
      <c r="N55" s="61">
        <v>892</v>
      </c>
      <c r="O55" s="59">
        <v>0</v>
      </c>
      <c r="P55" s="59">
        <v>577</v>
      </c>
      <c r="Q55" s="59">
        <v>223</v>
      </c>
      <c r="R55" s="59">
        <v>92</v>
      </c>
    </row>
    <row r="56" spans="1:18" ht="20.100000000000001" customHeight="1" x14ac:dyDescent="0.25">
      <c r="A56" s="11">
        <v>47</v>
      </c>
      <c r="B56" s="12" t="s">
        <v>64</v>
      </c>
      <c r="C56" s="4"/>
      <c r="D56" s="19">
        <f t="shared" si="5"/>
        <v>1257206</v>
      </c>
      <c r="E56" s="7">
        <f t="shared" si="6"/>
        <v>265776</v>
      </c>
      <c r="F56" s="7">
        <f t="shared" si="7"/>
        <v>380452</v>
      </c>
      <c r="G56" s="7">
        <f t="shared" si="8"/>
        <v>314302</v>
      </c>
      <c r="H56" s="7">
        <f t="shared" si="9"/>
        <v>296676</v>
      </c>
      <c r="I56" s="26">
        <v>1194346</v>
      </c>
      <c r="J56" s="18">
        <v>243628</v>
      </c>
      <c r="K56" s="18">
        <v>358304</v>
      </c>
      <c r="L56" s="18">
        <v>298587</v>
      </c>
      <c r="M56" s="18">
        <v>293827</v>
      </c>
      <c r="N56" s="61">
        <v>62860</v>
      </c>
      <c r="O56" s="59">
        <v>22148</v>
      </c>
      <c r="P56" s="59">
        <v>22148</v>
      </c>
      <c r="Q56" s="59">
        <v>15715</v>
      </c>
      <c r="R56" s="59">
        <v>2849</v>
      </c>
    </row>
    <row r="57" spans="1:18" ht="20.100000000000001" customHeight="1" x14ac:dyDescent="0.25">
      <c r="A57" s="11">
        <v>48</v>
      </c>
      <c r="B57" s="13" t="s">
        <v>65</v>
      </c>
      <c r="C57" s="4"/>
      <c r="D57" s="19">
        <f t="shared" si="5"/>
        <v>42500</v>
      </c>
      <c r="E57" s="7">
        <f t="shared" si="6"/>
        <v>0</v>
      </c>
      <c r="F57" s="7">
        <f t="shared" si="7"/>
        <v>20400</v>
      </c>
      <c r="G57" s="7">
        <f t="shared" si="8"/>
        <v>10626</v>
      </c>
      <c r="H57" s="7">
        <f t="shared" si="9"/>
        <v>11474</v>
      </c>
      <c r="I57" s="26">
        <v>41650</v>
      </c>
      <c r="J57" s="18">
        <v>0</v>
      </c>
      <c r="K57" s="18">
        <v>20400</v>
      </c>
      <c r="L57" s="18">
        <v>10413</v>
      </c>
      <c r="M57" s="18">
        <v>10837</v>
      </c>
      <c r="N57" s="32">
        <v>850</v>
      </c>
      <c r="O57" s="59">
        <v>0</v>
      </c>
      <c r="P57" s="59">
        <v>0</v>
      </c>
      <c r="Q57" s="59">
        <v>213</v>
      </c>
      <c r="R57" s="59">
        <v>637</v>
      </c>
    </row>
    <row r="58" spans="1:18" ht="27.75" customHeight="1" x14ac:dyDescent="0.25">
      <c r="A58" s="11">
        <v>49</v>
      </c>
      <c r="B58" s="12" t="s">
        <v>48</v>
      </c>
      <c r="C58" s="4"/>
      <c r="D58" s="19">
        <f t="shared" si="5"/>
        <v>600000</v>
      </c>
      <c r="E58" s="7">
        <f t="shared" si="6"/>
        <v>116000</v>
      </c>
      <c r="F58" s="7">
        <f t="shared" si="7"/>
        <v>185100</v>
      </c>
      <c r="G58" s="7">
        <f t="shared" si="8"/>
        <v>150000</v>
      </c>
      <c r="H58" s="7">
        <f t="shared" si="9"/>
        <v>148900</v>
      </c>
      <c r="I58" s="26">
        <v>557000</v>
      </c>
      <c r="J58" s="18">
        <v>112000</v>
      </c>
      <c r="K58" s="18">
        <v>167100</v>
      </c>
      <c r="L58" s="18">
        <v>139250</v>
      </c>
      <c r="M58" s="18">
        <v>138650</v>
      </c>
      <c r="N58" s="61">
        <v>43000</v>
      </c>
      <c r="O58" s="59">
        <v>4000</v>
      </c>
      <c r="P58" s="59">
        <v>18000</v>
      </c>
      <c r="Q58" s="59">
        <v>10750</v>
      </c>
      <c r="R58" s="59">
        <v>10250</v>
      </c>
    </row>
    <row r="59" spans="1:18" ht="20.100000000000001" customHeight="1" x14ac:dyDescent="0.25">
      <c r="A59" s="11">
        <v>50</v>
      </c>
      <c r="B59" s="12" t="s">
        <v>50</v>
      </c>
      <c r="C59" s="4"/>
      <c r="D59" s="19">
        <f t="shared" si="5"/>
        <v>11295947</v>
      </c>
      <c r="E59" s="7">
        <f t="shared" si="6"/>
        <v>1579000</v>
      </c>
      <c r="F59" s="7">
        <f t="shared" si="7"/>
        <v>3966859</v>
      </c>
      <c r="G59" s="7">
        <f t="shared" si="8"/>
        <v>2823987</v>
      </c>
      <c r="H59" s="7">
        <f t="shared" si="9"/>
        <v>2926101</v>
      </c>
      <c r="I59" s="26">
        <v>10631791</v>
      </c>
      <c r="J59" s="18">
        <v>1507500</v>
      </c>
      <c r="K59" s="18">
        <f>3674013+38395</f>
        <v>3712408</v>
      </c>
      <c r="L59" s="18">
        <v>2657948</v>
      </c>
      <c r="M59" s="18">
        <v>2753935</v>
      </c>
      <c r="N59" s="61">
        <v>664156</v>
      </c>
      <c r="O59" s="59">
        <v>71500</v>
      </c>
      <c r="P59" s="59">
        <f>252001+2450</f>
        <v>254451</v>
      </c>
      <c r="Q59" s="59">
        <v>166039</v>
      </c>
      <c r="R59" s="59">
        <v>172166</v>
      </c>
    </row>
    <row r="60" spans="1:18" ht="20.100000000000001" customHeight="1" x14ac:dyDescent="0.25">
      <c r="A60" s="11">
        <v>51</v>
      </c>
      <c r="B60" s="12" t="s">
        <v>51</v>
      </c>
      <c r="C60" s="4"/>
      <c r="D60" s="19">
        <f t="shared" si="5"/>
        <v>14112074</v>
      </c>
      <c r="E60" s="7">
        <f t="shared" si="6"/>
        <v>3119000</v>
      </c>
      <c r="F60" s="7">
        <f t="shared" si="7"/>
        <v>4233622</v>
      </c>
      <c r="G60" s="7">
        <f t="shared" si="8"/>
        <v>3528018</v>
      </c>
      <c r="H60" s="7">
        <f t="shared" si="9"/>
        <v>3231434</v>
      </c>
      <c r="I60" s="26">
        <v>13052777</v>
      </c>
      <c r="J60" s="18">
        <v>2855421</v>
      </c>
      <c r="K60" s="18">
        <v>3915833</v>
      </c>
      <c r="L60" s="18">
        <v>3263194</v>
      </c>
      <c r="M60" s="18">
        <v>3018329</v>
      </c>
      <c r="N60" s="61">
        <v>1059297</v>
      </c>
      <c r="O60" s="59">
        <v>263579</v>
      </c>
      <c r="P60" s="59">
        <v>317789</v>
      </c>
      <c r="Q60" s="59">
        <v>264824</v>
      </c>
      <c r="R60" s="59">
        <v>213105</v>
      </c>
    </row>
    <row r="61" spans="1:18" ht="20.100000000000001" customHeight="1" x14ac:dyDescent="0.25">
      <c r="A61" s="11">
        <v>52</v>
      </c>
      <c r="B61" s="12" t="s">
        <v>52</v>
      </c>
      <c r="C61" s="4"/>
      <c r="D61" s="19">
        <f t="shared" si="5"/>
        <v>19751810</v>
      </c>
      <c r="E61" s="7">
        <f t="shared" si="6"/>
        <v>2555707</v>
      </c>
      <c r="F61" s="7">
        <f t="shared" si="7"/>
        <v>7320199</v>
      </c>
      <c r="G61" s="7">
        <f t="shared" si="8"/>
        <v>4937952</v>
      </c>
      <c r="H61" s="7">
        <f t="shared" si="9"/>
        <v>4937952</v>
      </c>
      <c r="I61" s="26">
        <v>18496549</v>
      </c>
      <c r="J61" s="18">
        <v>2327891</v>
      </c>
      <c r="K61" s="18">
        <v>6920384</v>
      </c>
      <c r="L61" s="18">
        <v>4624137</v>
      </c>
      <c r="M61" s="18">
        <v>4624137</v>
      </c>
      <c r="N61" s="61">
        <v>1255261</v>
      </c>
      <c r="O61" s="59">
        <v>227816</v>
      </c>
      <c r="P61" s="59">
        <v>399815</v>
      </c>
      <c r="Q61" s="59">
        <v>313815</v>
      </c>
      <c r="R61" s="59">
        <v>313815</v>
      </c>
    </row>
    <row r="62" spans="1:18" ht="20.100000000000001" customHeight="1" x14ac:dyDescent="0.25">
      <c r="A62" s="14">
        <v>53</v>
      </c>
      <c r="B62" s="15" t="s">
        <v>53</v>
      </c>
      <c r="C62" s="4"/>
      <c r="D62" s="19">
        <f t="shared" si="5"/>
        <v>106784</v>
      </c>
      <c r="E62" s="7">
        <f t="shared" si="6"/>
        <v>0</v>
      </c>
      <c r="F62" s="7">
        <f t="shared" si="7"/>
        <v>52654</v>
      </c>
      <c r="G62" s="7">
        <f t="shared" si="8"/>
        <v>26696</v>
      </c>
      <c r="H62" s="7">
        <f t="shared" si="9"/>
        <v>27434</v>
      </c>
      <c r="I62" s="27">
        <v>103092</v>
      </c>
      <c r="J62" s="18">
        <v>0</v>
      </c>
      <c r="K62" s="18">
        <v>51546</v>
      </c>
      <c r="L62" s="18">
        <v>25773</v>
      </c>
      <c r="M62" s="18">
        <v>25773</v>
      </c>
      <c r="N62" s="61">
        <v>3692</v>
      </c>
      <c r="O62" s="59">
        <v>0</v>
      </c>
      <c r="P62" s="59">
        <v>1108</v>
      </c>
      <c r="Q62" s="59">
        <v>923</v>
      </c>
      <c r="R62" s="59">
        <v>1661</v>
      </c>
    </row>
    <row r="63" spans="1:18" ht="26.25" customHeight="1" x14ac:dyDescent="0.25">
      <c r="A63" s="16">
        <v>54</v>
      </c>
      <c r="B63" s="12" t="s">
        <v>54</v>
      </c>
      <c r="C63" s="4"/>
      <c r="D63" s="19">
        <f t="shared" si="5"/>
        <v>5739202</v>
      </c>
      <c r="E63" s="7">
        <f t="shared" si="6"/>
        <v>1033668</v>
      </c>
      <c r="F63" s="7">
        <f t="shared" si="7"/>
        <v>1835539</v>
      </c>
      <c r="G63" s="7">
        <f t="shared" si="8"/>
        <v>1434801</v>
      </c>
      <c r="H63" s="7">
        <f t="shared" si="9"/>
        <v>1435194</v>
      </c>
      <c r="I63" s="26">
        <v>5403551</v>
      </c>
      <c r="J63" s="18">
        <v>1033668</v>
      </c>
      <c r="K63" s="18">
        <v>1668108</v>
      </c>
      <c r="L63" s="18">
        <v>1350888</v>
      </c>
      <c r="M63" s="18">
        <v>1350887</v>
      </c>
      <c r="N63" s="32">
        <v>335651</v>
      </c>
      <c r="O63" s="59">
        <v>0</v>
      </c>
      <c r="P63" s="59">
        <v>167431</v>
      </c>
      <c r="Q63" s="59">
        <v>83913</v>
      </c>
      <c r="R63" s="59">
        <v>84307</v>
      </c>
    </row>
    <row r="64" spans="1:18" ht="20.100000000000001" customHeight="1" x14ac:dyDescent="0.25">
      <c r="A64" s="16">
        <v>55</v>
      </c>
      <c r="B64" s="12" t="s">
        <v>60</v>
      </c>
      <c r="C64" s="4"/>
      <c r="D64" s="19">
        <f t="shared" si="5"/>
        <v>36288536</v>
      </c>
      <c r="E64" s="7">
        <f t="shared" si="6"/>
        <v>5964078</v>
      </c>
      <c r="F64" s="7">
        <f t="shared" si="7"/>
        <v>12232080</v>
      </c>
      <c r="G64" s="7">
        <f t="shared" si="8"/>
        <v>9072134</v>
      </c>
      <c r="H64" s="7">
        <f t="shared" si="9"/>
        <v>9020244</v>
      </c>
      <c r="I64" s="27">
        <v>34459177</v>
      </c>
      <c r="J64" s="18">
        <v>5546317</v>
      </c>
      <c r="K64" s="18">
        <v>11683272</v>
      </c>
      <c r="L64" s="18">
        <v>8614794</v>
      </c>
      <c r="M64" s="18">
        <v>8614794</v>
      </c>
      <c r="N64" s="61">
        <v>1829359</v>
      </c>
      <c r="O64" s="59">
        <v>417761</v>
      </c>
      <c r="P64" s="59">
        <v>548808</v>
      </c>
      <c r="Q64" s="59">
        <v>457340</v>
      </c>
      <c r="R64" s="59">
        <v>405450</v>
      </c>
    </row>
    <row r="65" spans="1:18" ht="30" customHeight="1" x14ac:dyDescent="0.25">
      <c r="A65" s="16">
        <v>56</v>
      </c>
      <c r="B65" s="12" t="s">
        <v>66</v>
      </c>
      <c r="C65" s="4"/>
      <c r="D65" s="19">
        <f t="shared" si="5"/>
        <v>5649399</v>
      </c>
      <c r="E65" s="7">
        <f t="shared" si="6"/>
        <v>136496</v>
      </c>
      <c r="F65" s="7">
        <f t="shared" si="7"/>
        <v>2688204</v>
      </c>
      <c r="G65" s="7">
        <f t="shared" si="8"/>
        <v>1412350</v>
      </c>
      <c r="H65" s="7">
        <f t="shared" si="9"/>
        <v>1412349</v>
      </c>
      <c r="I65" s="27">
        <f>5472722-71950</f>
        <v>5400772</v>
      </c>
      <c r="J65" s="18">
        <v>130246</v>
      </c>
      <c r="K65" s="18">
        <f>2606115-71950</f>
        <v>2534165</v>
      </c>
      <c r="L65" s="18">
        <v>1350193</v>
      </c>
      <c r="M65" s="18">
        <v>1386168</v>
      </c>
      <c r="N65" s="61">
        <f>176677+71950</f>
        <v>248627</v>
      </c>
      <c r="O65" s="59">
        <v>6250</v>
      </c>
      <c r="P65" s="59">
        <f>82089+71950</f>
        <v>154039</v>
      </c>
      <c r="Q65" s="59">
        <v>62157</v>
      </c>
      <c r="R65" s="59">
        <v>26181</v>
      </c>
    </row>
    <row r="66" spans="1:18" s="9" customFormat="1" ht="20.100000000000001" customHeight="1" x14ac:dyDescent="0.25">
      <c r="A66" s="16">
        <v>57</v>
      </c>
      <c r="B66" s="17" t="s">
        <v>55</v>
      </c>
      <c r="C66" s="6"/>
      <c r="D66" s="60">
        <f t="shared" si="5"/>
        <v>1539060</v>
      </c>
      <c r="E66" s="62">
        <f t="shared" si="6"/>
        <v>335722</v>
      </c>
      <c r="F66" s="62">
        <f t="shared" si="7"/>
        <v>469135</v>
      </c>
      <c r="G66" s="62">
        <f t="shared" si="8"/>
        <v>384766</v>
      </c>
      <c r="H66" s="62">
        <f t="shared" si="9"/>
        <v>349437</v>
      </c>
      <c r="I66" s="27">
        <v>1431326</v>
      </c>
      <c r="J66" s="18">
        <v>321592</v>
      </c>
      <c r="K66" s="18">
        <v>429398</v>
      </c>
      <c r="L66" s="18">
        <v>357832</v>
      </c>
      <c r="M66" s="18">
        <v>322504</v>
      </c>
      <c r="N66" s="63">
        <v>107734</v>
      </c>
      <c r="O66" s="59">
        <v>14130</v>
      </c>
      <c r="P66" s="59">
        <v>39737</v>
      </c>
      <c r="Q66" s="59">
        <v>26934</v>
      </c>
      <c r="R66" s="59">
        <v>26933</v>
      </c>
    </row>
    <row r="67" spans="1:18" ht="20.100000000000001" customHeight="1" x14ac:dyDescent="0.25">
      <c r="A67" s="16">
        <v>58</v>
      </c>
      <c r="B67" s="17" t="s">
        <v>56</v>
      </c>
      <c r="C67" s="6"/>
      <c r="D67" s="60">
        <f t="shared" si="5"/>
        <v>109866</v>
      </c>
      <c r="E67" s="7">
        <f t="shared" si="6"/>
        <v>6460</v>
      </c>
      <c r="F67" s="7">
        <f t="shared" si="7"/>
        <v>48474</v>
      </c>
      <c r="G67" s="7">
        <f t="shared" si="8"/>
        <v>27466</v>
      </c>
      <c r="H67" s="7">
        <f t="shared" si="9"/>
        <v>27466</v>
      </c>
      <c r="I67" s="28">
        <v>104373</v>
      </c>
      <c r="J67" s="18">
        <v>6180</v>
      </c>
      <c r="K67" s="18">
        <v>46007</v>
      </c>
      <c r="L67" s="18">
        <v>26093</v>
      </c>
      <c r="M67" s="18">
        <v>26093</v>
      </c>
      <c r="N67" s="61">
        <v>5493</v>
      </c>
      <c r="O67" s="59">
        <v>280</v>
      </c>
      <c r="P67" s="59">
        <v>2467</v>
      </c>
      <c r="Q67" s="59">
        <v>1373</v>
      </c>
      <c r="R67" s="59">
        <v>1373</v>
      </c>
    </row>
    <row r="68" spans="1:18" ht="20.100000000000001" customHeight="1" x14ac:dyDescent="0.25">
      <c r="A68" s="16">
        <v>59</v>
      </c>
      <c r="B68" s="17" t="s">
        <v>57</v>
      </c>
      <c r="C68" s="4"/>
      <c r="D68" s="19">
        <f t="shared" si="5"/>
        <v>32451165</v>
      </c>
      <c r="E68" s="7">
        <f t="shared" si="6"/>
        <v>6570461</v>
      </c>
      <c r="F68" s="7">
        <f t="shared" si="7"/>
        <v>9735349</v>
      </c>
      <c r="G68" s="7">
        <f t="shared" si="8"/>
        <v>8112792</v>
      </c>
      <c r="H68" s="7">
        <f t="shared" si="9"/>
        <v>8032563</v>
      </c>
      <c r="I68" s="26">
        <v>31312431</v>
      </c>
      <c r="J68" s="18">
        <v>6266621</v>
      </c>
      <c r="K68" s="18">
        <v>9393729</v>
      </c>
      <c r="L68" s="18">
        <v>7828108</v>
      </c>
      <c r="M68" s="18">
        <v>7823973</v>
      </c>
      <c r="N68" s="61">
        <v>1138734</v>
      </c>
      <c r="O68" s="59">
        <v>303840</v>
      </c>
      <c r="P68" s="59">
        <v>341620</v>
      </c>
      <c r="Q68" s="59">
        <v>284684</v>
      </c>
      <c r="R68" s="59">
        <v>208590</v>
      </c>
    </row>
    <row r="69" spans="1:18" ht="20.100000000000001" customHeight="1" x14ac:dyDescent="0.25">
      <c r="A69" s="16">
        <v>60</v>
      </c>
      <c r="B69" s="17" t="s">
        <v>67</v>
      </c>
      <c r="C69" s="4"/>
      <c r="D69" s="19">
        <f t="shared" si="5"/>
        <v>85799</v>
      </c>
      <c r="E69" s="7">
        <f t="shared" si="6"/>
        <v>0</v>
      </c>
      <c r="F69" s="7">
        <f t="shared" si="7"/>
        <v>25740</v>
      </c>
      <c r="G69" s="7">
        <f t="shared" si="8"/>
        <v>21450</v>
      </c>
      <c r="H69" s="7">
        <f t="shared" si="9"/>
        <v>38609</v>
      </c>
      <c r="I69" s="27">
        <v>85799</v>
      </c>
      <c r="J69" s="18">
        <v>0</v>
      </c>
      <c r="K69" s="18">
        <v>25740</v>
      </c>
      <c r="L69" s="18">
        <v>21450</v>
      </c>
      <c r="M69" s="18">
        <v>38609</v>
      </c>
      <c r="N69" s="61">
        <v>0</v>
      </c>
      <c r="O69" s="59">
        <v>0</v>
      </c>
      <c r="P69" s="59">
        <v>0</v>
      </c>
      <c r="Q69" s="59">
        <v>0</v>
      </c>
      <c r="R69" s="59">
        <v>0</v>
      </c>
    </row>
    <row r="70" spans="1:18" ht="42" customHeight="1" x14ac:dyDescent="0.25">
      <c r="A70" s="16">
        <v>61</v>
      </c>
      <c r="B70" s="21" t="s">
        <v>76</v>
      </c>
      <c r="C70" s="4"/>
      <c r="D70" s="19">
        <f t="shared" si="5"/>
        <v>132701756</v>
      </c>
      <c r="E70" s="7">
        <f t="shared" si="6"/>
        <v>10701754</v>
      </c>
      <c r="F70" s="7">
        <f t="shared" si="7"/>
        <v>42385800</v>
      </c>
      <c r="G70" s="7">
        <f t="shared" si="8"/>
        <v>39807101</v>
      </c>
      <c r="H70" s="7">
        <f t="shared" si="9"/>
        <v>39807101</v>
      </c>
      <c r="I70" s="26">
        <v>123545335</v>
      </c>
      <c r="J70" s="18">
        <v>9963333</v>
      </c>
      <c r="K70" s="18">
        <v>39461652</v>
      </c>
      <c r="L70" s="18">
        <v>37060175</v>
      </c>
      <c r="M70" s="18">
        <v>37060175</v>
      </c>
      <c r="N70" s="34">
        <v>9156421</v>
      </c>
      <c r="O70" s="59">
        <v>738421</v>
      </c>
      <c r="P70" s="59">
        <v>2924148</v>
      </c>
      <c r="Q70" s="59">
        <v>2746926</v>
      </c>
      <c r="R70" s="59">
        <v>2746926</v>
      </c>
    </row>
    <row r="71" spans="1:18" ht="20.100000000000001" customHeight="1" x14ac:dyDescent="0.25">
      <c r="A71" s="16">
        <v>62</v>
      </c>
      <c r="B71" s="30" t="s">
        <v>68</v>
      </c>
      <c r="C71" s="4"/>
      <c r="D71" s="19">
        <f t="shared" si="5"/>
        <v>0</v>
      </c>
      <c r="E71" s="7">
        <f t="shared" si="6"/>
        <v>0</v>
      </c>
      <c r="F71" s="7">
        <f t="shared" si="7"/>
        <v>0</v>
      </c>
      <c r="G71" s="7">
        <f t="shared" si="8"/>
        <v>0</v>
      </c>
      <c r="H71" s="7">
        <f t="shared" si="9"/>
        <v>0</v>
      </c>
      <c r="I71" s="27"/>
      <c r="J71" s="18">
        <f>I71*25/100</f>
        <v>0</v>
      </c>
      <c r="K71" s="18">
        <v>0</v>
      </c>
      <c r="L71" s="18">
        <v>0</v>
      </c>
      <c r="M71" s="18"/>
      <c r="N71" s="61"/>
      <c r="O71" s="59">
        <f>N71*25/100</f>
        <v>0</v>
      </c>
      <c r="P71" s="59">
        <v>0</v>
      </c>
      <c r="Q71" s="59">
        <v>0</v>
      </c>
      <c r="R71" s="59">
        <v>0</v>
      </c>
    </row>
    <row r="72" spans="1:18" ht="30" x14ac:dyDescent="0.25">
      <c r="A72" s="16">
        <v>63</v>
      </c>
      <c r="B72" s="12" t="s">
        <v>58</v>
      </c>
      <c r="C72" s="4"/>
      <c r="D72" s="19">
        <f t="shared" si="5"/>
        <v>6154520</v>
      </c>
      <c r="E72" s="7">
        <f t="shared" si="6"/>
        <v>1537254</v>
      </c>
      <c r="F72" s="7">
        <f t="shared" si="7"/>
        <v>1540007</v>
      </c>
      <c r="G72" s="7">
        <f t="shared" si="8"/>
        <v>1538629</v>
      </c>
      <c r="H72" s="7">
        <f t="shared" si="9"/>
        <v>1538630</v>
      </c>
      <c r="I72" s="27">
        <v>5736013</v>
      </c>
      <c r="J72" s="18">
        <v>1415330</v>
      </c>
      <c r="K72" s="18">
        <v>1452677</v>
      </c>
      <c r="L72" s="18">
        <v>1434003</v>
      </c>
      <c r="M72" s="18">
        <v>1434003</v>
      </c>
      <c r="N72" s="61">
        <v>418507</v>
      </c>
      <c r="O72" s="59">
        <v>121924</v>
      </c>
      <c r="P72" s="59">
        <v>87330</v>
      </c>
      <c r="Q72" s="59">
        <v>104626</v>
      </c>
      <c r="R72" s="59">
        <v>104627</v>
      </c>
    </row>
    <row r="73" spans="1:18" ht="29.45" customHeight="1" x14ac:dyDescent="0.25">
      <c r="A73" s="22">
        <v>64</v>
      </c>
      <c r="B73" s="15" t="s">
        <v>75</v>
      </c>
      <c r="C73" s="64"/>
      <c r="D73" s="65">
        <f t="shared" si="5"/>
        <v>26540351</v>
      </c>
      <c r="E73" s="66">
        <f t="shared" si="6"/>
        <v>26533500</v>
      </c>
      <c r="F73" s="66">
        <f t="shared" si="7"/>
        <v>0</v>
      </c>
      <c r="G73" s="66">
        <f t="shared" si="8"/>
        <v>3425</v>
      </c>
      <c r="H73" s="66">
        <f t="shared" si="9"/>
        <v>3426</v>
      </c>
      <c r="I73" s="29">
        <v>24709067</v>
      </c>
      <c r="J73" s="23">
        <v>24702216</v>
      </c>
      <c r="K73" s="23"/>
      <c r="L73" s="23">
        <v>3425</v>
      </c>
      <c r="M73" s="23">
        <v>3426</v>
      </c>
      <c r="N73" s="67">
        <v>1831284</v>
      </c>
      <c r="O73" s="68">
        <v>1831284</v>
      </c>
      <c r="P73" s="68">
        <v>0</v>
      </c>
      <c r="Q73" s="68">
        <v>0</v>
      </c>
      <c r="R73" s="68">
        <v>0</v>
      </c>
    </row>
    <row r="74" spans="1:18" ht="23.25" customHeight="1" x14ac:dyDescent="0.25">
      <c r="A74" s="24"/>
      <c r="B74" s="69" t="s">
        <v>59</v>
      </c>
      <c r="C74" s="4"/>
      <c r="D74" s="19">
        <f t="shared" si="5"/>
        <v>8117225768</v>
      </c>
      <c r="E74" s="7">
        <f t="shared" si="6"/>
        <v>1899360299.8</v>
      </c>
      <c r="F74" s="7">
        <f>K74+P74</f>
        <v>2474376443</v>
      </c>
      <c r="G74" s="7">
        <f t="shared" si="8"/>
        <v>2029289309</v>
      </c>
      <c r="H74" s="7">
        <f t="shared" si="9"/>
        <v>1714199716.1999998</v>
      </c>
      <c r="I74" s="27">
        <f t="shared" ref="I74:R74" si="10">SUM(I10:I73)</f>
        <v>7601675978</v>
      </c>
      <c r="J74" s="1">
        <f t="shared" si="10"/>
        <v>1780731484.8</v>
      </c>
      <c r="K74" s="1">
        <f t="shared" si="10"/>
        <v>2315750140</v>
      </c>
      <c r="L74" s="1">
        <f t="shared" si="10"/>
        <v>1900419002</v>
      </c>
      <c r="M74" s="1">
        <f t="shared" si="10"/>
        <v>1604775351.1999998</v>
      </c>
      <c r="N74" s="70">
        <f t="shared" si="10"/>
        <v>515549790</v>
      </c>
      <c r="O74" s="59">
        <f t="shared" si="10"/>
        <v>118628815</v>
      </c>
      <c r="P74" s="59">
        <f t="shared" si="10"/>
        <v>158626303</v>
      </c>
      <c r="Q74" s="59">
        <f t="shared" si="10"/>
        <v>128870307</v>
      </c>
      <c r="R74" s="59">
        <f t="shared" si="10"/>
        <v>109424365</v>
      </c>
    </row>
    <row r="75" spans="1:18" x14ac:dyDescent="0.25"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71"/>
      <c r="Q75" s="71"/>
      <c r="R75" s="35"/>
    </row>
    <row r="76" spans="1:18" x14ac:dyDescent="0.25">
      <c r="D76" s="35"/>
      <c r="I76" s="35"/>
      <c r="J76" s="72"/>
      <c r="K76" s="72"/>
      <c r="L76" s="72"/>
      <c r="M76" s="72"/>
      <c r="N76" s="35"/>
    </row>
    <row r="77" spans="1:18" x14ac:dyDescent="0.25">
      <c r="D77" s="35"/>
      <c r="I77" s="35"/>
      <c r="M77" s="35"/>
      <c r="N77" s="35"/>
    </row>
    <row r="78" spans="1:18" x14ac:dyDescent="0.25">
      <c r="D78" s="73"/>
      <c r="I78" s="71"/>
      <c r="J78" s="73"/>
      <c r="K78" s="73"/>
      <c r="L78" s="73"/>
      <c r="M78" s="73"/>
      <c r="N78" s="71"/>
    </row>
    <row r="79" spans="1:18" x14ac:dyDescent="0.25"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</sheetData>
  <mergeCells count="26">
    <mergeCell ref="N7:R7"/>
    <mergeCell ref="A5:M5"/>
    <mergeCell ref="K1:M1"/>
    <mergeCell ref="I2:M2"/>
    <mergeCell ref="K3:M3"/>
    <mergeCell ref="A7:A9"/>
    <mergeCell ref="B7:B9"/>
    <mergeCell ref="D8:D9"/>
    <mergeCell ref="E8:E9"/>
    <mergeCell ref="F8:F9"/>
    <mergeCell ref="C7:C9"/>
    <mergeCell ref="B6:F6"/>
    <mergeCell ref="D7:H7"/>
    <mergeCell ref="I7:M7"/>
    <mergeCell ref="J8:J9"/>
    <mergeCell ref="R8:R9"/>
    <mergeCell ref="G8:G9"/>
    <mergeCell ref="H8:H9"/>
    <mergeCell ref="I8:I9"/>
    <mergeCell ref="K8:K9"/>
    <mergeCell ref="L8:L9"/>
    <mergeCell ref="M8:M9"/>
    <mergeCell ref="Q8:Q9"/>
    <mergeCell ref="N8:N9"/>
    <mergeCell ref="O8:O9"/>
    <mergeCell ref="P8:P9"/>
  </mergeCells>
  <pageMargins left="0.11811023622047245" right="0.11811023622047245" top="0.39370078740157483" bottom="0.35433070866141736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прот.№11 Прил.12 Покварт.</vt:lpstr>
      <vt:lpstr>'прот.№11 Прил.12 Покварт.'!Область_печати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000503</dc:creator>
  <cp:lastModifiedBy>Пользователь Windows</cp:lastModifiedBy>
  <cp:lastPrinted>2019-04-11T07:56:55Z</cp:lastPrinted>
  <dcterms:created xsi:type="dcterms:W3CDTF">2018-06-07T09:14:21Z</dcterms:created>
  <dcterms:modified xsi:type="dcterms:W3CDTF">2019-07-05T14:08:11Z</dcterms:modified>
</cp:coreProperties>
</file>